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Приложение 1" r:id="rId1" sheetId="1" state="visible"/>
    <sheet name="Приложение 2" r:id="rId2" sheetId="2" state="visible"/>
  </sheets>
  <externalReferences>
    <externalReference r:id="rId3"/>
    <externalReference r:id="rId4"/>
    <externalReference r:id="rId5"/>
  </externalReferences>
  <definedNames>
    <definedName hidden="false" localSheetId="0" name="_xlnm.Print_Area">'Приложение 1'!$A$1:$V$769</definedName>
    <definedName hidden="true" localSheetId="0" name="_xlnm._FilterDatabase">'Приложение 1'!$A$10:$AR$771</definedName>
    <definedName hidden="true" localSheetId="1" name="_xlnm._FilterDatabase">'Приложение 2'!$A$11:$AB$771</definedName>
  </definedNames>
  <calcPr calcCompleted="true" calcMode="auto" calcOnSave="tru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<sst xmlns="http://schemas.openxmlformats.org/spreadsheetml/2006/main" xmlns:a="http://schemas.openxmlformats.org/drawingml/2006/main" xmlns:a15="http://schemas.microsoft.com/office/drawing/2012/main" xmlns:asvg="http://schemas.microsoft.com/office/drawing/2016/SVG/main" xmlns:c="http://schemas.openxmlformats.org/drawingml/2006/chart" xmlns:co="http://ncloudtech.com" xmlns:co-ooxml="http://ncloudtech.com/ooxml" xmlns:m="http://schemas.openxmlformats.org/officeDocument/2006/math" xmlns:mc="http://schemas.openxmlformats.org/markup-compatibility/2006" xmlns:o="urn:schemas-microsoft-com:office:office" xmlns:p="http://schemas.openxmlformats.org/presentationml/2006/main" xmlns:pic="http://schemas.openxmlformats.org/drawingml/2006/picture" xmlns:r="http://schemas.openxmlformats.org/officeDocument/2006/relationships" xmlns:s="http://schemas.openxmlformats.org/officeDocument/2006/sharedTypes" xmlns:sl="http://schemas.openxmlformats.org/schemaLibrary/2006/main" xmlns:v="urn:schemas-microsoft-com:vml" xmlns:w="http://schemas.openxmlformats.org/wordprocessingml/2006/main" xmlns:w10="urn:schemas-microsoft-com:office:word" xmlns:w14="http://schemas.microsoft.com/office/word/2010/wordml" xmlns:w15="http://schemas.microsoft.com/office/word/2012/wordml" xmlns:wp="http://schemas.openxmlformats.org/drawingml/2006/wordprocessingDrawing" xmlns:wpg="http://schemas.microsoft.com/office/word/2010/wordprocessingGroup" xmlns:wps="http://schemas.microsoft.com/office/word/2010/wordprocessingShape" xmlns:x="urn:schemas-microsoft-com:office:excel" xmlns:x12ac="http://schemas.microsoft.com/office/spreadsheetml/2011/1/ac" xmlns:x14="http://schemas.microsoft.com/office/spreadsheetml/2009/9/main" xmlns:xdr="http://schemas.openxmlformats.org/drawingml/2006/spreadsheetDrawing" xmlns:xm="http://schemas.microsoft.com/office/excel/2006/main" mc:Ignorable="co co-ooxml w14 x14 w15">
  <si>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Приложение № 1 к приказу</t>
  </si>
  <si>
    <t>Министерства ЖКХ и энергетики РС(Я)</t>
  </si>
  <si>
    <t>Адресный перечень многоквартирных домов, в которых в 2025-2027 годах планируется проведение капитального ремонта общего имущества, с разбивкой по источникам финансирования</t>
  </si>
  <si>
    <t>№ п/п</t>
  </si>
  <si>
    <r>
      <rPr>
        <rFont val="Times New Roman"/>
        <b val="true"/>
        <sz val="11"/>
      </rPr>
      <t>№ п/п</t>
    </r>
  </si>
  <si>
    <r>
      <rPr>
        <rFont val="Times New Roman"/>
        <b val="true"/>
        <sz val="11"/>
      </rPr>
      <t>Наименование муниципального образования</t>
    </r>
  </si>
  <si>
    <r>
      <rPr>
        <rFont val="Times New Roman"/>
        <b val="true"/>
        <sz val="11"/>
      </rPr>
      <t>Адрес МКД</t>
    </r>
  </si>
  <si>
    <r>
      <rPr>
        <rFont val="Times New Roman"/>
        <b val="true"/>
        <sz val="11"/>
      </rPr>
      <t>Год</t>
    </r>
    <r>
      <rPr>
        <rFont val="Times New Roman"/>
        <b val="true"/>
        <sz val="11"/>
      </rPr>
      <t xml:space="preserve"> ввода в эксплуатацию</t>
    </r>
  </si>
  <si>
    <r>
      <rPr>
        <rFont val="Times New Roman"/>
        <b val="true"/>
        <sz val="11"/>
      </rPr>
      <t>Материал стен</t>
    </r>
  </si>
  <si>
    <r>
      <rPr>
        <rFont val="Times New Roman"/>
        <b val="true"/>
        <sz val="11"/>
      </rPr>
      <t>Количество этажей</t>
    </r>
  </si>
  <si>
    <r>
      <rPr>
        <rFont val="Times New Roman"/>
        <b val="true"/>
        <sz val="11"/>
      </rPr>
      <t>Количество подъездов</t>
    </r>
  </si>
  <si>
    <r>
      <rPr>
        <rFont val="Times New Roman"/>
        <b val="true"/>
        <sz val="11"/>
      </rPr>
      <t>Общая площадь МКД, всего</t>
    </r>
  </si>
  <si>
    <r>
      <rPr>
        <rFont val="Times New Roman"/>
        <b val="true"/>
        <sz val="11"/>
      </rPr>
      <t>Площадь помещений в МКД</t>
    </r>
  </si>
  <si>
    <r>
      <rPr>
        <rFont val="Times New Roman"/>
        <b val="true"/>
        <sz val="11"/>
      </rPr>
      <t>Количество жителей</t>
    </r>
  </si>
  <si>
    <r>
      <rPr>
        <rFont val="Times New Roman"/>
        <b val="true"/>
        <sz val="11"/>
      </rPr>
      <t>Стоимость капитального ремонта с разбивкой по источникам финансирования</t>
    </r>
  </si>
  <si>
    <r>
      <rPr>
        <rFont val="Times New Roman"/>
        <b val="true"/>
        <sz val="11"/>
      </rPr>
      <t>Удельная стоимость капитального ремонта 1 кв.м. общей площади помещений МКД</t>
    </r>
  </si>
  <si>
    <r>
      <rPr>
        <rFont val="Times New Roman"/>
        <b val="true"/>
        <sz val="11"/>
      </rPr>
      <t>Предельная стоимость капитального ремонта 1 кв.м. общей площади помещений МКД</t>
    </r>
  </si>
  <si>
    <r>
      <rPr>
        <rFont val="Times New Roman"/>
        <b val="true"/>
        <sz val="11"/>
      </rPr>
      <t>Сроки проведения работ по капитальному ремонту</t>
    </r>
  </si>
  <si>
    <t>Стоимость капитального ремонта, всего</t>
  </si>
  <si>
    <t>Виды работ, установленные ч. 1 и 2 ст. 19 Закона Республики Саха (Якутия) от 24.06.2013 1201-З № 1329-IV "Об организации проведения капитального ремонта общего имущества в многоквартирных домах на территории Республики Саха (Якутия)"</t>
  </si>
  <si>
    <r>
      <rPr>
        <rFont val="Times New Roman"/>
        <b val="true"/>
        <sz val="11"/>
      </rPr>
      <t>в том числе жилых помещений (квартир)</t>
    </r>
  </si>
  <si>
    <r>
      <rPr>
        <rFont val="Times New Roman"/>
        <b val="true"/>
        <sz val="11"/>
      </rPr>
      <t>в том числе нежилых помещений</t>
    </r>
  </si>
  <si>
    <r>
      <rPr>
        <rFont val="Times New Roman"/>
        <b val="true"/>
        <sz val="11"/>
      </rPr>
      <t>Всего</t>
    </r>
  </si>
  <si>
    <r>
      <rPr>
        <rFont val="Times New Roman"/>
        <b val="true"/>
        <sz val="11"/>
      </rPr>
      <t>в том числе</t>
    </r>
  </si>
  <si>
    <r>
      <t>Ремонт внутридомовых инженерных систем</t>
    </r>
    <r>
      <t xml:space="preserve">
</t>
    </r>
  </si>
  <si>
    <t>Ремонт, замена, модернизация лифтов, ремонт лифтовых шахт, машинных и блочных помещений</t>
  </si>
  <si>
    <t>Ремонт крыши</t>
  </si>
  <si>
    <r>
      <t>Ремонт подвальных помещений, относящихся к общему имуществу в многоквартирном доме</t>
    </r>
    <r>
      <t xml:space="preserve">
</t>
    </r>
  </si>
  <si>
    <r>
      <t>Утепление и ремонт фасада, стыков полносборных зданий, ремонт балконов, лоджий, входных крылец с ремонтом пандусов и козырьков над входами в подъезды, ремонт или замена входных наружных дверей, окон и балконных дверей в местах общего пользования</t>
    </r>
    <r>
      <t xml:space="preserve">
</t>
    </r>
  </si>
  <si>
    <r>
      <t>Ремонт фундамента многоквартирного дома, цокольных балок и перекрытий, включая утепление цокольного перекрытия</t>
    </r>
    <r>
      <t xml:space="preserve">
</t>
    </r>
  </si>
  <si>
    <t>Разработка проектной документации на проведение капитального ремонта, обследование технического состояния многоквартирного дома</t>
  </si>
  <si>
    <r>
      <t xml:space="preserve">Проведение экспертизы проектной документациина проведение капитального ремонта, </t>
    </r>
    <r>
      <t xml:space="preserve">
</t>
    </r>
    <r>
      <t>проверки</t>
    </r>
    <r>
      <t xml:space="preserve">
</t>
    </r>
    <r>
      <t>достоверности</t>
    </r>
    <r>
      <t xml:space="preserve">
</t>
    </r>
    <r>
      <t>определения</t>
    </r>
    <r>
      <t xml:space="preserve">
</t>
    </r>
    <r>
      <t>сметной</t>
    </r>
    <r>
      <t xml:space="preserve">
</t>
    </r>
    <r>
      <t>стоимости</t>
    </r>
  </si>
  <si>
    <r>
      <t>Проведение</t>
    </r>
    <r>
      <t xml:space="preserve">
</t>
    </r>
    <r>
      <t>строительного</t>
    </r>
    <r>
      <t xml:space="preserve">
</t>
    </r>
    <r>
      <t>контроля</t>
    </r>
    <r>
      <t xml:space="preserve">
</t>
    </r>
    <r>
      <t>(технического</t>
    </r>
    <r>
      <t xml:space="preserve">
</t>
    </r>
    <r>
      <t>надзора)</t>
    </r>
  </si>
  <si>
    <r>
      <rPr>
        <rFont val="Times New Roman"/>
        <b val="true"/>
        <sz val="11"/>
      </rPr>
      <t>За счет федеральных средств</t>
    </r>
  </si>
  <si>
    <r>
      <rPr>
        <rFont val="Times New Roman"/>
        <b val="true"/>
        <sz val="11"/>
      </rPr>
      <t>За счет средств государственного бюджета Республики Саха (Якутия)</t>
    </r>
  </si>
  <si>
    <r>
      <rPr>
        <rFont val="Times New Roman"/>
        <b val="true"/>
        <sz val="11"/>
      </rPr>
      <t>За счет средств местного бюджета</t>
    </r>
  </si>
  <si>
    <r>
      <rPr>
        <rFont val="Times New Roman"/>
        <b val="true"/>
        <sz val="11"/>
      </rPr>
      <t>За счет средств собственников помещений</t>
    </r>
  </si>
  <si>
    <r>
      <rPr>
        <rFont val="Times New Roman"/>
        <b val="true"/>
        <sz val="11"/>
      </rPr>
      <t>Заимствованные средства</t>
    </r>
  </si>
  <si>
    <r>
      <rPr>
        <rFont val="Times New Roman"/>
        <b val="true"/>
        <sz val="11"/>
      </rPr>
      <t>Иные источники</t>
    </r>
  </si>
  <si>
    <t>CC на 11.12.2024</t>
  </si>
  <si>
    <t>CC</t>
  </si>
  <si>
    <t>ЗС</t>
  </si>
  <si>
    <t>Теплоснабжение</t>
  </si>
  <si>
    <t>Система водоснабжения</t>
  </si>
  <si>
    <t>Электроснабжение</t>
  </si>
  <si>
    <t>Водоотведение</t>
  </si>
  <si>
    <t>Газоснабжение</t>
  </si>
  <si>
    <t>Вентиляция</t>
  </si>
  <si>
    <t>установка автоматизированных информационно-измерительных систем учета потребления коммунальных ресурсов и коммунальных услуг, установка коллективных (общедомовых) приборов учета потребления ресурсов, необходимых для предоставления коммунальных услуг, и узлов управления и регулирования потребления этих ресурсов</t>
  </si>
  <si>
    <r>
      <rPr>
        <rFont val="Times New Roman"/>
        <b val="true"/>
        <sz val="11"/>
      </rPr>
      <t>кв.м</t>
    </r>
  </si>
  <si>
    <r>
      <rPr>
        <rFont val="Times New Roman"/>
        <b val="true"/>
        <sz val="11"/>
      </rPr>
      <t>чел</t>
    </r>
  </si>
  <si>
    <r>
      <rPr>
        <rFont val="Times New Roman"/>
        <b val="true"/>
        <sz val="11"/>
      </rPr>
      <t>руб</t>
    </r>
  </si>
  <si>
    <r>
      <rPr>
        <rFont val="Times New Roman"/>
        <b val="true"/>
        <sz val="11"/>
      </rPr>
      <t>руб/кв.м</t>
    </r>
  </si>
  <si>
    <t>2025-2027 гг.</t>
  </si>
  <si>
    <t>ГП "Поселок Беркакит"</t>
  </si>
  <si>
    <t>п. Беркакит (г Нерюнгри), ул. Бочкарева, д. 7</t>
  </si>
  <si>
    <t>Камень</t>
  </si>
  <si>
    <t>п. Беркакит, п. Беркакит (г Нерюнгри), ул. Мусы Джалиля, д. 13</t>
  </si>
  <si>
    <t>1979</t>
  </si>
  <si>
    <t>ГП "Поселок Чульман"</t>
  </si>
  <si>
    <t>п. Чульман (г Нерюнгри), ул. Первомайская, д. 11</t>
  </si>
  <si>
    <t>п. Чульман (г Нерюнгри), ул. Островского, д. 6 кор. а</t>
  </si>
  <si>
    <t>п. Чульман (г Нерюнгри), ул. Островского, д. 18Б</t>
  </si>
  <si>
    <t>1993</t>
  </si>
  <si>
    <t>п. Чульман (г Нерюнгри), ул. Советская, д. 38</t>
  </si>
  <si>
    <t>1975</t>
  </si>
  <si>
    <t>п. Чульман (г Нерюнгри), ул. Островского, д. 12</t>
  </si>
  <si>
    <t>1990</t>
  </si>
  <si>
    <t>МО "Город Нерюнгри"</t>
  </si>
  <si>
    <t>г. Нерюнгри, пр-кт. Геологов, д. 59</t>
  </si>
  <si>
    <t>г. Нерюнгри, пр-кт Геологов, д. 61 кор.1</t>
  </si>
  <si>
    <t>1983</t>
  </si>
  <si>
    <t>г. Нерюнгри, пр-кт Геологов, д. 61 кор.2</t>
  </si>
  <si>
    <t>1980</t>
  </si>
  <si>
    <t>г. Нерюнгри, пр-кт Геологов, д. 79 кор.1</t>
  </si>
  <si>
    <t>1986</t>
  </si>
  <si>
    <t>г. Нерюнгри, пр-кт. Дружбы Народов, д. 16 кор. 1</t>
  </si>
  <si>
    <t>г. Нерюнгри, пр-кт Дружбы Народов, д. 18</t>
  </si>
  <si>
    <t>г. Нерюнгри, пр-кт Мира, д. 15 кор.2</t>
  </si>
  <si>
    <t>г. Нерюнгри, пр-кт Мира, д. 19 кор.1</t>
  </si>
  <si>
    <t>г. Нерюнгри, пр-кт Мира, д. 19 кор.2</t>
  </si>
  <si>
    <t>г. Нерюнгри, пр-кт Мира, д. 29</t>
  </si>
  <si>
    <t>1992</t>
  </si>
  <si>
    <t>г. Нерюнгри, пр-кт Мира, д. 21 кор.2</t>
  </si>
  <si>
    <t>г. Нерюнгри, ул. Аммосова, д. 10 кор.1</t>
  </si>
  <si>
    <t>1991</t>
  </si>
  <si>
    <t>г. Нерюнгри, ул. Аммосова, д. 6 кор.1</t>
  </si>
  <si>
    <t>г. Нерюнгри, ул. им Кравченко, д. 14</t>
  </si>
  <si>
    <t>г. Нерюнгри, ул. Карла Маркса, д. 1</t>
  </si>
  <si>
    <t>г. Нерюнгри, ул. Карла Маркса, д. 5 кор.1</t>
  </si>
  <si>
    <t>г. Нерюнгри, ул. Лужников, д. 3</t>
  </si>
  <si>
    <t>г. Нерюнгри, ул. Платона Ойунского, д. 2</t>
  </si>
  <si>
    <t>г. Нерюнгри, ул. Платона Ойунского, д. 3</t>
  </si>
  <si>
    <t>г. Нерюнгри, ул. Тимптонская, д. 1</t>
  </si>
  <si>
    <t>1988</t>
  </si>
  <si>
    <t>г. Нерюнгри, ул. Южно-Якутская, д. 32</t>
  </si>
  <si>
    <t>г. Нерюнгри, ул. Южно-Якутская, д. 42</t>
  </si>
  <si>
    <t>г. Нерюнгри, пр-кт Геологов, д. 39 кор.1</t>
  </si>
  <si>
    <t>1994</t>
  </si>
  <si>
    <t>г. Нерюнгри, пр-кт Геологов, д. 43</t>
  </si>
  <si>
    <t>г. Нерюнгри, пр-кт Геологов, д. 6 кор.1</t>
  </si>
  <si>
    <t>г. Нерюнгри, пр-кт Дружбы Народов, д. 10 кор.1</t>
  </si>
  <si>
    <t>1987</t>
  </si>
  <si>
    <t>г. Нерюнгри, пр-кт Дружбы Народов, д. 15 кор.1</t>
  </si>
  <si>
    <t>г. Нерюнгри, пр-кт Ленина, д. 13 кор.1</t>
  </si>
  <si>
    <t>г. Нерюнгри, пр-кт Ленина, д. 19 кор.1</t>
  </si>
  <si>
    <t>г. Нерюнгри, пр-кт Ленина, д. 6 кор.1</t>
  </si>
  <si>
    <t>1982</t>
  </si>
  <si>
    <t>г. Нерюнгри, пр-кт Ленина, д. 7 кор.1</t>
  </si>
  <si>
    <t>г. Нерюнгри, пр-кт Мира, д. 15 кор.3</t>
  </si>
  <si>
    <t>г. Нерюнгри, пр-кт Мира, д. 25 кор.1</t>
  </si>
  <si>
    <t>г. Нерюнгри, ул. Аммосова, д. 10 кор.2</t>
  </si>
  <si>
    <t>2001</t>
  </si>
  <si>
    <t>ГО "город Якутск"</t>
  </si>
  <si>
    <t>г. Якутск, мкр. Кангалассы, ул. 26 партсъезда, д. 4</t>
  </si>
  <si>
    <t>ГО "Город Якутск"</t>
  </si>
  <si>
    <t>г. Якутск, мкр. Птицефабрика, д. 6</t>
  </si>
  <si>
    <t>1978</t>
  </si>
  <si>
    <t>г. Якутск, мкр. 202-й, д. 1</t>
  </si>
  <si>
    <t>2002</t>
  </si>
  <si>
    <t>г. Якутск, мкр. 202-й, д. 15</t>
  </si>
  <si>
    <t>г. Якутск, пр-кт. Ленина, д. 22 кор.1</t>
  </si>
  <si>
    <t>1999</t>
  </si>
  <si>
    <t>г. Якутск, пр-кт. Ленина, д. 38</t>
  </si>
  <si>
    <t>г. Якутск, ул. Горького, д. 92</t>
  </si>
  <si>
    <t>1984</t>
  </si>
  <si>
    <t>г. Якутск, ул. Горького, д. 98</t>
  </si>
  <si>
    <t>г. Якутск, ул. Дзержинского, д. 3</t>
  </si>
  <si>
    <t>1976</t>
  </si>
  <si>
    <t>г. Якутск, ул. Дзержинского, д. 40</t>
  </si>
  <si>
    <t>1970</t>
  </si>
  <si>
    <t>г. Якутск, ул. Дзержинского, д. 8 кор.2</t>
  </si>
  <si>
    <t>1977</t>
  </si>
  <si>
    <t>г. Якутск, ул. Каландаришвили, д. 25 кор.6</t>
  </si>
  <si>
    <t>г. Якутск, ул. Каландаришвили, д. 25 кор.8</t>
  </si>
  <si>
    <t>г. Якутск, ул. Каландаришвили, д. 27</t>
  </si>
  <si>
    <t>1985</t>
  </si>
  <si>
    <t>г. Якутск, ул. Каландаришвили, д. 38 кор.4</t>
  </si>
  <si>
    <t>г. Якутск, ул. Каландаришвили, д. 40 кор.2</t>
  </si>
  <si>
    <t>г. Якутск, ул. Каландаришвили, д. 40 кор.3</t>
  </si>
  <si>
    <t>г. Якутск, ул. Каландаришвили, д. 40 кор.5</t>
  </si>
  <si>
    <t>г. Якутск, ул. Кальвица, д. 9 кор.2</t>
  </si>
  <si>
    <t>г. Якутск, ул. Кирова, д. 17 кор.1</t>
  </si>
  <si>
    <t>г. Якутск, ул. Кирова, д. 19 кор.1</t>
  </si>
  <si>
    <t>г. Якутск, ул. Кирова, д. 21 кор.2</t>
  </si>
  <si>
    <t>г. Якутск, ул. Кирова, д. 7 кор.2</t>
  </si>
  <si>
    <t>г. Якутск, ул. Кирова, д. 7 кор.3</t>
  </si>
  <si>
    <t>г. Якутск, ул. Кирова, д. 7 кор.4</t>
  </si>
  <si>
    <t>г. Якутск, ул. Кржижановского, д. 75 кор.2</t>
  </si>
  <si>
    <t>г. Якутск, ул. Кузьмина, д. 14</t>
  </si>
  <si>
    <t>г. Якутск, ул. Кузьмина, д. 26 кор.3</t>
  </si>
  <si>
    <t>г. Якутск, ул. Кузьмина, д. 34 кор.1</t>
  </si>
  <si>
    <t>г. Якутск, ул. Лермонтова, д. 22</t>
  </si>
  <si>
    <t>г. Якутск, ул. Лермонтова, д. 29</t>
  </si>
  <si>
    <t>1973</t>
  </si>
  <si>
    <t>г. Якутск, ул. Лермонтова, д. 92 кор.2</t>
  </si>
  <si>
    <t>г. Якутск, ул. Лермонтова, д. 117</t>
  </si>
  <si>
    <t>г. Якутск, ул. Лермонтова, д. 156 кор.2</t>
  </si>
  <si>
    <t>г. Якутск, ул. Ломоносова, д. 36</t>
  </si>
  <si>
    <t>г. Якутск, ул. Лонгинова, д. 38</t>
  </si>
  <si>
    <t>г. Якутск, ул. Можайского, д. 17</t>
  </si>
  <si>
    <t>1972</t>
  </si>
  <si>
    <t>г. Якутск, ул. Можайского, д. 17 кор.2</t>
  </si>
  <si>
    <t>г. Якутск, ул. Можайского, д. 17 кор.3</t>
  </si>
  <si>
    <t>1981</t>
  </si>
  <si>
    <t>г. Якутск, ул. Можайского, д. 17 кор.4</t>
  </si>
  <si>
    <t>г. Якутск, ул. Можайского, д. 17 кор. 6</t>
  </si>
  <si>
    <t>г. Якутск, ул. Можайского, д. 19 кор.4</t>
  </si>
  <si>
    <t>г. Якутск, ул. Ново-Карьерная, д. 20 кор.1</t>
  </si>
  <si>
    <t>г. Якутск, ул. Ойунского, д. 20 кор.2</t>
  </si>
  <si>
    <t>г. Якутск, ул. Октябрьская, д. 16</t>
  </si>
  <si>
    <t>г. Якутск, ул. Октябрьская, д. 18</t>
  </si>
  <si>
    <t>г. Якутск, ул. Октябрьская, д. 20</t>
  </si>
  <si>
    <t>г. Якутск, ул. Октябрьская, д. 28</t>
  </si>
  <si>
    <t>г. Якутск, ул. Орджоникидзе, д. 44 кор.1</t>
  </si>
  <si>
    <t>г. Якутск, ул. Орджоникидзе, д. 46 кор.1</t>
  </si>
  <si>
    <t>г. Якутск, ул. Петра Алексеева, д. 12 кор.2</t>
  </si>
  <si>
    <t>г. Якутск, ул. Петровского, д. 10 кор.2</t>
  </si>
  <si>
    <t>г. Якутск, ул. Пирогова, д. 1</t>
  </si>
  <si>
    <t>г. Якутск, ул. Пирогова, д. 1 кор.1</t>
  </si>
  <si>
    <t>г. Якутск, ул. Пояркова, д. 8</t>
  </si>
  <si>
    <t>5</t>
  </si>
  <si>
    <t>8</t>
  </si>
  <si>
    <t>г. Якутск, ул. Сосновая, д. 2</t>
  </si>
  <si>
    <t>г. Якутск, ул. Федора Попова, д. 10 кор.1</t>
  </si>
  <si>
    <t>г. Якутск, ул. Хабарова, д. 27 кор.1</t>
  </si>
  <si>
    <t>4</t>
  </si>
  <si>
    <t>г. Якутск, ул. Халтурина, д. 11 кор.2</t>
  </si>
  <si>
    <t>1995</t>
  </si>
  <si>
    <t>г. Якутск, ул. Чиряева, д. 1</t>
  </si>
  <si>
    <t>г. Якутск, ул. Ярославского, д. 13</t>
  </si>
  <si>
    <t>г. Якутск, ул. Ярославского, д. 5 кор.1</t>
  </si>
  <si>
    <t>г. Якутск, ул. Ярославского, д. 7 кор.1</t>
  </si>
  <si>
    <t>1974</t>
  </si>
  <si>
    <t>г. Якутск, ул. Ярославского, д. 9</t>
  </si>
  <si>
    <t>г. Якутск, ул. Ярославского, д. 28</t>
  </si>
  <si>
    <t>г. Якутск, ул. Ярославского, д. 30 кор.1</t>
  </si>
  <si>
    <t>г. Якутск, ш. Сергеляхское 12 км, д. 7 кор.1</t>
  </si>
  <si>
    <t>г. Якутск, с. Хатассы, ул. Ленина, д. 67 кор.2</t>
  </si>
  <si>
    <t>г. Якутск, мкр. Марха, тракт Маганский 2 км, д. 1</t>
  </si>
  <si>
    <t>г. Якутск, мкр. Марха, тракт Маганский 2 км, д. 3</t>
  </si>
  <si>
    <t>г. Якутск, пр. Михаила Николаева, д. 28 кор.15</t>
  </si>
  <si>
    <t>1971</t>
  </si>
  <si>
    <t>г. Якутск, ул. Дзержинского, д. 21</t>
  </si>
  <si>
    <t>г. Якутск, ул. Дзержинского, д. 7</t>
  </si>
  <si>
    <t>г. Якутск, ул. Каландаришвили, д. 25 кор.1</t>
  </si>
  <si>
    <t>г. Якутск, ул. Каландаришвили, д. 38 кор.1</t>
  </si>
  <si>
    <t>г. Якутск, ул. Каландаришвили, д. 40</t>
  </si>
  <si>
    <t>г. Якутск, ул. Ойунского, д. 20 кор.1</t>
  </si>
  <si>
    <t>г. Якутск, ул. Петровского, д. 21 кор.1</t>
  </si>
  <si>
    <t>г. Якутск, ул. Петровского, д. 23</t>
  </si>
  <si>
    <t>г. Якутск, ул. Петровского, д. 23 кор.1</t>
  </si>
  <si>
    <t>ГО "Жатай"</t>
  </si>
  <si>
    <t>ГО Жатай, п. Жатай, ул. Северная, д. 37/1</t>
  </si>
  <si>
    <t>ГО Жатай, п. Жатай, ул. Северная, д. 48</t>
  </si>
  <si>
    <t>1959</t>
  </si>
  <si>
    <t>МО "Поселок Белая Гора"</t>
  </si>
  <si>
    <t>Абыйский у, п. Белая Гора, ул. Строителей, д. 11 кор.1</t>
  </si>
  <si>
    <t>Дерево</t>
  </si>
  <si>
    <t>2</t>
  </si>
  <si>
    <t>3</t>
  </si>
  <si>
    <t>Абыйский у, п. Белая Гора, ул. Строителей, д. 11 кор.2</t>
  </si>
  <si>
    <t>МО "Поселок Нижний Куранах"</t>
  </si>
  <si>
    <t>Алданский у, п. Нижний Куранах, ул. Строительная, д. 9</t>
  </si>
  <si>
    <t>МО "Город Алдан"</t>
  </si>
  <si>
    <t>Алданский у, г. Алдан, ул. Октябрьская, д. 9</t>
  </si>
  <si>
    <t>1968</t>
  </si>
  <si>
    <t>МО "Поселок Тикси"</t>
  </si>
  <si>
    <t>Булунский у, п. Тикси, ул. Морская, д. 46А</t>
  </si>
  <si>
    <t>Булунский у, п. Тикси, п. Тикси 3-й, ул. Полярной Авиации, д. 8А</t>
  </si>
  <si>
    <t>Булунский у, п. Тикси, ул. Академика Федорова, д. 26</t>
  </si>
  <si>
    <t>Булунский у, п. Тикси, ул. Академика Федорова, д. 26А</t>
  </si>
  <si>
    <t>Булунский у, п. Тикси, ул. Академика Федорова, д. 36А</t>
  </si>
  <si>
    <t>Булунский у, п. Тикси, ул. Гагарина, д. 2</t>
  </si>
  <si>
    <t>Булунский у, п. Тикси, ул. Гагарина, д. 8</t>
  </si>
  <si>
    <t>Булунский у, п. Тикси, п. Тикси 3-й, ул. Полярной Авиации, д. 8</t>
  </si>
  <si>
    <t>Булунский у, п. Тикси, ул. 50 лет Севморпути, д. 2</t>
  </si>
  <si>
    <t>Булунский у, п. Тикси, ул. 50 лет Севморпути, д. 23</t>
  </si>
  <si>
    <t>МО "Поселок Зырянка"</t>
  </si>
  <si>
    <t>Верхнеколымский у, п. Зырянка, ул. Ленина, д. 18</t>
  </si>
  <si>
    <t>Верхнеколымский у, п. Зырянка, ул. Ленина, д. 20</t>
  </si>
  <si>
    <t>Верхнеколымский у, п. Зырянка, ул. Победы, д. 20</t>
  </si>
  <si>
    <t>Верхнеколымский у, п. Зырянка, ул. Прокопьева А.Е., д. 3</t>
  </si>
  <si>
    <t>2010</t>
  </si>
  <si>
    <t>Верхнеколымский у, п. Зырянка, ул. Стадухина, д. 7</t>
  </si>
  <si>
    <t>МО "Город Ленск"</t>
  </si>
  <si>
    <t>Ленский у, г. Ленск, ул. Дзержинского, д. 15</t>
  </si>
  <si>
    <t>1964</t>
  </si>
  <si>
    <t>Ленский у, г. Ленск, ул. Дзержинского, д. 19</t>
  </si>
  <si>
    <t>Ленский у, г. Ленск, ул. Ленина, д. 66</t>
  </si>
  <si>
    <t>Ленский у, г. Ленск, ул. Орджоникидзе, д. 18</t>
  </si>
  <si>
    <t>Ленский у, г. Ленск, ул. Орджоникидзе, д. 20</t>
  </si>
  <si>
    <t>Ленский у, г. Ленск, ул. Первомайская, д. 10</t>
  </si>
  <si>
    <t>Ленский у, г. Ленск, ул. Первомайская, д. 18</t>
  </si>
  <si>
    <t>Ленский у, г. Ленск, ул. Первомайская, д. 20</t>
  </si>
  <si>
    <t>Ленский у, г. Ленск, ул. Победы, д. 22</t>
  </si>
  <si>
    <t>Ленский у, г. Ленск, ул. Пролетарская, д. 5</t>
  </si>
  <si>
    <t>Ленский у, г. Ленск, ул. Пролетарская, д. 17</t>
  </si>
  <si>
    <t>Ленский у, г. Ленск, ул. Пролетарская, д. 17 кор.А</t>
  </si>
  <si>
    <t>Ленский у, г. Ленск, ул. Ленина, д. 64</t>
  </si>
  <si>
    <t>Ленский у, г. Ленск, ул. Ойунского, д. 24</t>
  </si>
  <si>
    <t>МО "Город Мирный"</t>
  </si>
  <si>
    <t>Мирнинский у, г. Мирный, пр-кт. Ленинградский, д. 21 кор. 1</t>
  </si>
  <si>
    <t>Мирнинский у, г. Мирный, ул. Комсомольская, д. 25</t>
  </si>
  <si>
    <t>Мирнинский у, г. Мирный, ул. Ленина, д. 4 кор. 2</t>
  </si>
  <si>
    <t>Мирнинский у, г. Мирный, ул. Ленина, д. 10</t>
  </si>
  <si>
    <t>Мирнинский у, г. Мирный, ул. Ленина, д. 10 кор. а</t>
  </si>
  <si>
    <t>Мирнинский у, г. Мирный, ул. Ленина, д. 23</t>
  </si>
  <si>
    <t>Мирнинский у, г. Мирный, ул. Ленина, д. 36</t>
  </si>
  <si>
    <t>Мирнинский у, г. Мирный, ул. Ленина, д. 38</t>
  </si>
  <si>
    <t>Мирнинский у, г. Мирный, ул. Московская, д. 2</t>
  </si>
  <si>
    <t>Мирнинский у, г. Мирный, ул. Московская, д. 4</t>
  </si>
  <si>
    <t>Мирнинский у, г. Мирный, ул. Ойунского, д. 36</t>
  </si>
  <si>
    <t>Мирнинский у, г. Мирный, ул. Советская, д. 14</t>
  </si>
  <si>
    <t>Мирнинский у, г. Мирный, ул. Советская, д. 15 кор.1</t>
  </si>
  <si>
    <t>Мирнинский у, г. Мирный, ул. Советская, д. 15 кор.2</t>
  </si>
  <si>
    <t>Мирнинский у, г. Мирный, ул. Солдатова, д. 11</t>
  </si>
  <si>
    <t>Мирнинский у, г. Мирный, ул. Солдатова, д. 12</t>
  </si>
  <si>
    <t>Мирнинский у, г. Мирный, ул. Тихонова, д. 3 кор. 2</t>
  </si>
  <si>
    <t>МО "Поселок Светлый"</t>
  </si>
  <si>
    <t>Мирнинский у, п. Светлый, ул. Гидростроителей, д. 1</t>
  </si>
  <si>
    <t>МО "Поселок Чернышевский"</t>
  </si>
  <si>
    <t>Мирнинский у, п. Чернышевский, ул. Гидростроителей, д. 20</t>
  </si>
  <si>
    <t>Мирнинский у, г. Мирный, ул. Аммосова, д. 16</t>
  </si>
  <si>
    <t>Мирнинский у, г. Мирный, ул. Комсомольская, д. 25 кор.А</t>
  </si>
  <si>
    <t>Мирнинский у, г. Мирный, ул. Комсомольская, д. 29</t>
  </si>
  <si>
    <t>Мирнинский у, г. Мирный, ул. Ойунского, д. 7</t>
  </si>
  <si>
    <t>МО "поселок Черский"</t>
  </si>
  <si>
    <t>Нижнеколымский у, п. Черский, ул. Котельникова, д. 9</t>
  </si>
  <si>
    <t>Нижнеколымский у, п. Черский, ул. Молодежная, д. 6 кор.2</t>
  </si>
  <si>
    <t>1989</t>
  </si>
  <si>
    <t>Нижнеколымский у, п. Черский, ул. Пушкина, д. 9</t>
  </si>
  <si>
    <t>Нижнеколымский у, п. Черский, ул. Пушкина, д. 15</t>
  </si>
  <si>
    <t>Нижнеколымский у, п. Черский, ул. Таврата, д. 11</t>
  </si>
  <si>
    <t>Нижнеколымский у, п. Черский, ул. Таврата, д. 12</t>
  </si>
  <si>
    <t>Нижнеколымский у, п. Черский, ул. Таврата, д. 13</t>
  </si>
  <si>
    <t>МО "Город Нюрба"</t>
  </si>
  <si>
    <t>Нюрбинский у, г. Нюрба, кв-л. Энергетик, д. 7</t>
  </si>
  <si>
    <t>Нюрбинский у, г. Нюрба, кв-л. Энергетик, д. 73</t>
  </si>
  <si>
    <t>МО "Поселок Усть-Нера"</t>
  </si>
  <si>
    <t>Оймяконский у, п. Усть-Нера, пгт Усть-Нера, ул. Андрианова, д. 2</t>
  </si>
  <si>
    <t>Оймяконский у, п. Усть-Нера, пгт Усть-Нера, ул. Андрианова, д. 6</t>
  </si>
  <si>
    <t>Оймяконский у, п. Усть-Нера, пгт Усть-Нера, ул. Мацкепладзе, д. 15</t>
  </si>
  <si>
    <t>МО "Город Олекминск"</t>
  </si>
  <si>
    <t>Олекминский у, г. Олёкминск, ул. Гагарина, д. 60</t>
  </si>
  <si>
    <t>МО "Поселок Джебарики-Хая"</t>
  </si>
  <si>
    <t>Томпонский у, п Джебарики-Хая, п. Джебарики-Хая, ул. Юбилейная, д. 1</t>
  </si>
  <si>
    <t>Томпонский у, п Джебарики-Хая, п. Джебарики-Хая, ул. Юбилейная, д. 3</t>
  </si>
  <si>
    <t>Томпонский у, п Джебарики-Хая, п. Джебарики-Хая, ул. Юбилейная, д. 5</t>
  </si>
  <si>
    <t>Томпонский у, п Джебарики-Хая, п. Джебарики-Хая, ул. Юбилейная, д. 9</t>
  </si>
  <si>
    <t>Томпонский у, п Джебарики-Хая, п. Джебарики-Хая, ул. Юбилейная, д. 11</t>
  </si>
  <si>
    <t>Томпонский у, п Джебарики-Хая, п. Джебарики-Хая, ул. Юбилейная, д. 15</t>
  </si>
  <si>
    <t>МО "Поселок Эльдикан"</t>
  </si>
  <si>
    <t>Усть-Майский у, п. Эльдикан, ул. Алданская, д. 81</t>
  </si>
  <si>
    <t>Усть-Майский у, п. Эльдикан, ул. Куйбышева, д. 34</t>
  </si>
  <si>
    <t>Усть-Майский у, п. Эльдикан, ул. Победы, д. 1</t>
  </si>
  <si>
    <t>МО "Поселок Солнечный"</t>
  </si>
  <si>
    <t>Усть-Майский у, п. Солнечный, ул. Профсоюзов, д. 6</t>
  </si>
  <si>
    <t>Усть-Майский у, п. Эльдикан, ул. Рабочая, д. 8</t>
  </si>
  <si>
    <t>Усть-Майский у, п. Эльдикан, ул. Рабочая, д. 12</t>
  </si>
  <si>
    <t>ГП "Город Покровск"</t>
  </si>
  <si>
    <t>Хангаласский у, г. Покровск, ул. Братьев Ксенофонтовых, д. 1</t>
  </si>
  <si>
    <t>Хангаласский у, г. Покровск, ул. Орджоникидзе, д. 18</t>
  </si>
  <si>
    <t>Хангаласский у, г. Покровск, ул. Орджоникидзе, д. 38</t>
  </si>
  <si>
    <t>Хангаласский у, г. Покровск, ул. Южная, д. 10</t>
  </si>
  <si>
    <t>МО "Поселок Мохсоголлох"</t>
  </si>
  <si>
    <t>Хангаласский у, п. Мохсоголлох, ул. Заводская, д. 1</t>
  </si>
  <si>
    <t>ГП "Поселок Мохсоголлох"</t>
  </si>
  <si>
    <t>Хангаласский у, п. Мохсоголлох, ул. Молодежная, д. 18 кор.А</t>
  </si>
  <si>
    <t>Хангаласский у, п. Мохсоголлох, ул. Молодежная, д. 20</t>
  </si>
  <si>
    <t>Хангаласский у, п. Мохсоголлох, ул. Молодежная, д. 20 кор. а</t>
  </si>
  <si>
    <t>Хангаласский у, п. Мохсоголлох, ул. Молодежная, д. 22</t>
  </si>
  <si>
    <t>Хангаласский у, п. Мохсоголлох, ул. Соколиная, д. 10</t>
  </si>
  <si>
    <t>Хангаласский у, п. Мохсоголлох, ул. Соколиная, д. 11</t>
  </si>
  <si>
    <t>Хангаласский у, п. Мохсоголлох, ул. Соколиная, д. 12</t>
  </si>
  <si>
    <t>Хангаласский у, п. Мохсоголлох, ул. Соколиная, д. 13</t>
  </si>
  <si>
    <t>Хангаласский у, п. Мохсоголлох, ул. Соколиная, д. 23</t>
  </si>
  <si>
    <t>Хангаласский у, п. Мохсоголлох, ул. Соколиная, д. 3</t>
  </si>
  <si>
    <t>Хангаласский у, п. Мохсоголлох, ул. Соколиная, д. 4</t>
  </si>
  <si>
    <t>Хангаласский у, п. Мохсоголлох, ул. Соколиная, д. 5</t>
  </si>
  <si>
    <t>Хангаласский у, п. Мохсоголлох, ул. Соколиная, д. 7</t>
  </si>
  <si>
    <t>МО "Октемский наслег"</t>
  </si>
  <si>
    <t>Хангаласский у, Октёмский н-г, с. Октемцы, пер. Моисеева, д. 15</t>
  </si>
  <si>
    <t>Хангаласский у, г. Покровск, ул. Притузова, д. 11</t>
  </si>
  <si>
    <t>Хангаласский у, п. Мохсоголлох, ул. Молодежная, д. 18</t>
  </si>
  <si>
    <t>Хангаласский у, п. Мохсоголлох, ул. Соколиная, д. 17</t>
  </si>
  <si>
    <t>1969</t>
  </si>
  <si>
    <t>Хангаласский у, п. Мохсоголлох, ул. Соколиная, д. 19</t>
  </si>
  <si>
    <t>1967</t>
  </si>
  <si>
    <t>СП "Немюгюнский наслег"</t>
  </si>
  <si>
    <t>Хангаласский у, Немюгинский н-г, с. Ой, ул. Горького, д. 22</t>
  </si>
  <si>
    <t>"Чурапчинский наслег"</t>
  </si>
  <si>
    <t>Чурапчинский у, Чурапчинский н-г, с. Чурапча, ул. Ленина, д. 39</t>
  </si>
  <si>
    <t>Алданский у, г. Алдан, пер. Спортивный, д. 2</t>
  </si>
  <si>
    <t>Алданский у, г. Алдан, ул. 50 лет ВЛКСМ, д. 5</t>
  </si>
  <si>
    <t>1966</t>
  </si>
  <si>
    <t>Алданский у, г. Алдан, ул. 50 лет ВЛКСМ, д. 6</t>
  </si>
  <si>
    <t>Алданский у, г. Алдан, ул. 50 лет ВЛКСМ, д. 8</t>
  </si>
  <si>
    <t>Алданский у, г. Алдан, ул. Алданская, д. 7</t>
  </si>
  <si>
    <t>Алданский у, г. Алдан, ул. Алданская, д. 9</t>
  </si>
  <si>
    <t>Алданский у, г. Алдан, ул. Гагарина, д. 11</t>
  </si>
  <si>
    <t>Алданский у, г. Алдан, ул. Гагарина, д. 13</t>
  </si>
  <si>
    <t>Алданский у, г. Алдан, ул. Гагарина, д. 19</t>
  </si>
  <si>
    <t>Алданский у, г. Алдан, ул. Гагарина, д. 23</t>
  </si>
  <si>
    <t>Алданский у, г. Алдан, ул. Гагарина, д. 25</t>
  </si>
  <si>
    <t>Алданский у, г. Алдан, ул. Гагарина, д. 29</t>
  </si>
  <si>
    <t>Алданский у, г. Алдан, ул. Гагарина, д. 5</t>
  </si>
  <si>
    <t>Алданский у, г. Алдан, ул. Гагарина, д. 7</t>
  </si>
  <si>
    <t>Алданский у, г. Алдан, ул. Достовалова, д. 8</t>
  </si>
  <si>
    <t>Алданский у, г. Алдан, ул. Ленина, д. 22</t>
  </si>
  <si>
    <t>Алданский у, г. Алдан, ул. Ленина, д. 24</t>
  </si>
  <si>
    <t>Алданский у, г. Алдан, ул. Пролетарская, д. 49</t>
  </si>
  <si>
    <t>Алданский у, г. Алдан, ул. Семенова, д. 9</t>
  </si>
  <si>
    <t>Алданский у, г. Алдан, ул. Гагарина, д. 17</t>
  </si>
  <si>
    <t>Алданский у, г. Алдан, ул. Гагарина, д. 21</t>
  </si>
  <si>
    <t>Алданский у, г. Алдан, ул. Гагарина, д. 8</t>
  </si>
  <si>
    <t>Алданский у, г. Алдан, ул. Гагарина, д. 9</t>
  </si>
  <si>
    <t>1963</t>
  </si>
  <si>
    <t>Алданский у, г. Алдан, ул. Комарова, д. 25</t>
  </si>
  <si>
    <t>Алданский у, г. Алдан, ул. Ленина, д. 33</t>
  </si>
  <si>
    <t>1962</t>
  </si>
  <si>
    <t>Алданский у, г. Алдан, ул. Ленина, д. 47</t>
  </si>
  <si>
    <t>Алданский у, г. Алдан, ул. Октябрьская, д. 6</t>
  </si>
  <si>
    <t>Алданский у, г. Алдан, ул. Пролетарская, д. 12</t>
  </si>
  <si>
    <t>Алданский у, г. Алдан, ул. Тополиная, д. 57</t>
  </si>
  <si>
    <t>МО "Город Томмот"</t>
  </si>
  <si>
    <t>Алданский у, г. Томмот, ул. Крупской, д. 8</t>
  </si>
  <si>
    <t>Алданский у, г. Томмот, ул. Семенова, д. 15</t>
  </si>
  <si>
    <t>Алданский у, г. Томмот, пер. Якутский, д. 16</t>
  </si>
  <si>
    <t>Алданский у, г. Томмот, пер. Якутский, д. 18</t>
  </si>
  <si>
    <t>Алданский у, г. Томмот, ул. Отечественная, д. 7</t>
  </si>
  <si>
    <t>Алданский у, г. Томмот, ул. Отечественная, д. 9</t>
  </si>
  <si>
    <t>МО "поселок Ленинский"</t>
  </si>
  <si>
    <t>Алданский у, п. Ленинский, п. Лебединый, ул. Карла Маркса, д. 20</t>
  </si>
  <si>
    <t>Алданский у, п. Ленинский, п. Лебединый, ул. Октябрьская, д. 36</t>
  </si>
  <si>
    <t>Алданский у, п. Ленинский, ул. Ленина, д. 22 кор.А</t>
  </si>
  <si>
    <t>Алданский у, п. Ленинский, ул. Карла Маркса, д. 18</t>
  </si>
  <si>
    <t>Алданский у, п. Ленинский, ул. Стрельцова, д. 39</t>
  </si>
  <si>
    <t>Алданский у, п. Нижний Куранах, мкр. 1-й, д. 10</t>
  </si>
  <si>
    <t>Алданский у, п. Нижний Куранах, ул. Нагорная, д. 103</t>
  </si>
  <si>
    <t>Алданский у, п. Нижний Куранах, ул. Старательская, д. 84</t>
  </si>
  <si>
    <t>1996</t>
  </si>
  <si>
    <t>Алданский у, п. Нижний Куранах, ул. Строительная, д. 17</t>
  </si>
  <si>
    <t>Алданский у, п. Нижний Куранах, ул. Строительная, д. 19</t>
  </si>
  <si>
    <t>Алданский у, п. Нижний Куранах, ул. Строительная, д. 1Г</t>
  </si>
  <si>
    <t>Алданский у, п. Нижний Куранах, ул. Федоренко, д. 103</t>
  </si>
  <si>
    <t>Алданский у, п. Нижний Куранах, ул. Федоренко, д. 95</t>
  </si>
  <si>
    <t>Алданский у, п. Нижний Куранах, ул. Школьная, д. 31</t>
  </si>
  <si>
    <t>Алданский у, п. Нижний Куранах, мкр. Солнечный, д. 6</t>
  </si>
  <si>
    <t>Алданский у, п. Нижний Куранах, мкр. Солнечный, д. 7</t>
  </si>
  <si>
    <t>Алданский у, п. Нижний Куранах, пер. Школьный, д. 4</t>
  </si>
  <si>
    <t>1961</t>
  </si>
  <si>
    <t>Алданский у, п. Нижний Куранах, пер. Школьный, д. 6</t>
  </si>
  <si>
    <t>Алданский у, п. Нижний Куранах, ул. Строительная, д. 12</t>
  </si>
  <si>
    <t>Алданский у, п. Нижний Куранах, ул. Строительная, д. 18</t>
  </si>
  <si>
    <t>Алданский у, п. Нижний Куранах, ул. Строительная, д. 1В</t>
  </si>
  <si>
    <t>Алданский у, п. Нижний Куранах, ул. Строительная, д. 20</t>
  </si>
  <si>
    <t>Алданский у, п. Нижний Куранах, ул. Строительная, д. 21</t>
  </si>
  <si>
    <t>Алданский у, п. Нижний Куранах, ул. Строительная, д. 7</t>
  </si>
  <si>
    <t>Алданский у, п. Нижний Куранах, ул. Строительная, д. 8</t>
  </si>
  <si>
    <t>Алданский у, п. Нижний Куранах, ул. Юбилейная, д. 15</t>
  </si>
  <si>
    <t>Алданский у, п. Нижний Куранах, ул. Юбилейная, д. 15А</t>
  </si>
  <si>
    <t>1998</t>
  </si>
  <si>
    <t>ГП "Поселок Чокурдах"</t>
  </si>
  <si>
    <t>Аллаиховский у, п. Чокурдах, ул. им Ю.Гагарина, д. 17</t>
  </si>
  <si>
    <t>Аллаиховский у, п. Чокурдах, ул. О.Кальвица, д. 20</t>
  </si>
  <si>
    <t>Аллаиховский у, п. Чокурдах, ул. О.Кальвица, д. 28</t>
  </si>
  <si>
    <t>Булунский у, п. Тикси, ул. Академика Федорова, д. 28</t>
  </si>
  <si>
    <t>Булунский у, п. Тикси, ул. Академика Федорова, д. 30</t>
  </si>
  <si>
    <t>Булунский у, п. Тикси, ул. Гагарина, д. 3</t>
  </si>
  <si>
    <t>1965</t>
  </si>
  <si>
    <t>Булунский у, п. Тикси, ул. Гагарина, д. 4</t>
  </si>
  <si>
    <t>Булунский у, п. Тикси, ул. Морская, д. 18</t>
  </si>
  <si>
    <t>Булунский у, п. Тикси, ул. Морская, д. 32</t>
  </si>
  <si>
    <t>Булунский у, п. Тикси, ул. Морская, д. 35А</t>
  </si>
  <si>
    <t>Булунский у, п. Тикси, ул. Морская, д. 46</t>
  </si>
  <si>
    <t>*</t>
  </si>
  <si>
    <t>п. Беркакит, п. Беркакит (г Нерюнгри), ул. Дорожников, д. 4</t>
  </si>
  <si>
    <t>1997</t>
  </si>
  <si>
    <t>п. Беркакит, п. Беркакит (г Нерюнгри), ул. Мусы Джалиля, д. 3</t>
  </si>
  <si>
    <t>п. Беркакит, п. Беркакит (г Нерюнгри), ул. Мусы Джалиля, д. 5</t>
  </si>
  <si>
    <t>ГП "Поселок Серебряный Бор"</t>
  </si>
  <si>
    <t>п. Серебряный Бор, п. Серебряный Бор (г Нерюнгри), д. 277</t>
  </si>
  <si>
    <t>п. Серебряный Бор, п. Серебряный Бор (г Нерюнгри), д. 118</t>
  </si>
  <si>
    <t>п. Серебряный Бор, п. Серебряный Бор (г Нерюнгри), д. 120</t>
  </si>
  <si>
    <t>п. Серебряный Бор, п. Серебряный Бор (г Нерюнгри), д. 197</t>
  </si>
  <si>
    <t>п. Чульман (г Нерюнгри), ул. Титова, д. 13</t>
  </si>
  <si>
    <t>п. Чульман (г Нерюнгри), ул. Гагарина, д. 27</t>
  </si>
  <si>
    <t>п. Чульман (г Нерюнгри), ул. Островского, д. 10</t>
  </si>
  <si>
    <t>п. Чульман (г Нерюнгри), ул. Островского, д. 4</t>
  </si>
  <si>
    <t>п. Чульман (г Нерюнгри), ул. Островского, д. 8</t>
  </si>
  <si>
    <t>п. Чульман (г Нерюнгри), ул. Островского, д. 18А</t>
  </si>
  <si>
    <t>п. Чульман (г Нерюнгри), ул. Советская, д. 30</t>
  </si>
  <si>
    <t>п. Чульман (г Нерюнгри), ул. Циолковского, д. 7</t>
  </si>
  <si>
    <t>2000</t>
  </si>
  <si>
    <t>г. Нерюнгри, пр-кт Геологов, д. 59 кор.1</t>
  </si>
  <si>
    <t>г. Нерюнгри, пр-кт Геологов, д. 63</t>
  </si>
  <si>
    <t>г. Нерюнгри, пр-кт Геологов, д. 67 СПЕЦСЧЕТ</t>
  </si>
  <si>
    <t>г. Нерюнгри, пр-кт Геологов, д. 39</t>
  </si>
  <si>
    <t>г. Нерюнгри, пр-кт Геологов, д. 71</t>
  </si>
  <si>
    <t>г. Нерюнгри, пр-кт Геологов, д. 81 кор.3</t>
  </si>
  <si>
    <t>г. Нерюнгри, пр-кт Дружбы Народов, д. 10</t>
  </si>
  <si>
    <t>г. Нерюнгри, пр-кт Дружбы Народов, д. 8 кор.1</t>
  </si>
  <si>
    <t>г. Нерюнгри, пр-кт Дружбы Народов, д. 8 кор.2</t>
  </si>
  <si>
    <t>г. Нерюнгри, пр-кт Дружбы Народов, д. 10 кор.2</t>
  </si>
  <si>
    <t>г. Нерюнгри, пр-кт Дружбы Народов, д. 18 кор.2</t>
  </si>
  <si>
    <t>г. Нерюнгри, пр-кт Дружбы Народов, д. 23</t>
  </si>
  <si>
    <t>г. Нерюнгри, пр-кт Дружбы Народов, д. 25</t>
  </si>
  <si>
    <t>г. Нерюнгри, пр-кт Ленина, д. 1</t>
  </si>
  <si>
    <t>г. Нерюнгри, пр-кт Ленина, д. 1 кор.2</t>
  </si>
  <si>
    <t>г. Нерюнгри, пр-кт Ленина, д. 1 кор.3</t>
  </si>
  <si>
    <t>г. Нерюнгри, пр-кт Ленина, д. 18</t>
  </si>
  <si>
    <t>г. Нерюнгри, пр-кт Ленина, д. 7</t>
  </si>
  <si>
    <t>г. Нерюнгри, пр-кт Мира, д. 15 кор.1</t>
  </si>
  <si>
    <t>г. Нерюнгри, пр-кт Дружбы Народов, д. 14 кор.1</t>
  </si>
  <si>
    <t>г. Нерюнгри, пр-кт Дружбы Народов, д. 37</t>
  </si>
  <si>
    <t>г. Нерюнгри, пр-кт Дружбы Народов, д. 8</t>
  </si>
  <si>
    <t>г. Нерюнгри, пр-кт Ленина, д. 1 кор.1</t>
  </si>
  <si>
    <t>г. Нерюнгри, пр-кт Ленина, д. 6 кор.2</t>
  </si>
  <si>
    <t>г. Нерюнгри, пр-кт Ленина, д. 6 кор.3</t>
  </si>
  <si>
    <t>г. Нерюнгри, пр-кт Мира, д. 17</t>
  </si>
  <si>
    <t>г. Нерюнгри, пр-кт Мира, д. 17 кор.2</t>
  </si>
  <si>
    <t>г. Нерюнгри, пр-кт Мира, д. 3</t>
  </si>
  <si>
    <t>г. Нерюнгри, ул. Аммосова, д. 12</t>
  </si>
  <si>
    <t>г. Нерюнгри, ул. Аммосова, д. 14</t>
  </si>
  <si>
    <t>г. Нерюнгри, ул. Аммосова, д. 4</t>
  </si>
  <si>
    <t>г. Нерюнгри, ул. им Кравченко, д. 11</t>
  </si>
  <si>
    <t>г. Нерюнгри, ул. им Кравченко, д. 19 кор.2</t>
  </si>
  <si>
    <t>г. Нерюнгри, ул. им Кравченко, д. 21 кор.1</t>
  </si>
  <si>
    <t>г. Нерюнгри, ул. Карла Маркса, д. 1 кор.3</t>
  </si>
  <si>
    <t>г. Нерюнгри, ул. Карла Маркса, д. 1 кор.4</t>
  </si>
  <si>
    <t>г. Нерюнгри, ул. Карла Маркса, д. 3 кор.2 СПЕЦСЧЕТ</t>
  </si>
  <si>
    <t>МО "Город Нерюнгри" спецсчет</t>
  </si>
  <si>
    <t>г. Нерюнгри, ул. Карла Маркса, д. 14 СПЕЦСЧЕТ</t>
  </si>
  <si>
    <t>9</t>
  </si>
  <si>
    <t>г. Нерюнгри, ул. Карла Маркса, д. 25 кор.1</t>
  </si>
  <si>
    <t>г. Нерюнгри, ул. Карла Маркса, д. 27 кор.1</t>
  </si>
  <si>
    <t>г. Нерюнгри, ул. Карла Маркса, д. 27 кор.2</t>
  </si>
  <si>
    <t>г. Нерюнгри, ул. Лужников, д. 3 кор.1</t>
  </si>
  <si>
    <t>г. Нерюнгри, ул. Новостроевская, д. 5</t>
  </si>
  <si>
    <t>г. Нерюнгри, ул. Сосновая, д. 4</t>
  </si>
  <si>
    <t>г. Нерюнгри, ул. Строителей, д. 3 кор.1</t>
  </si>
  <si>
    <t>г. Нерюнгри, ул. Строителей, д. 3 кор.2</t>
  </si>
  <si>
    <t>г. Нерюнгри, ул. Чурапчинская, д. 39</t>
  </si>
  <si>
    <t>г. Нерюнгри, ул. Чурапчинская, д. 40</t>
  </si>
  <si>
    <t>г. Нерюнгри, ул. Южно-Якутская, д. 25 кор.1</t>
  </si>
  <si>
    <t>г. Нерюнгри, ул. Южно-Якутская, д. 45</t>
  </si>
  <si>
    <t>г. Нерюнгри, ул. им Кравченко, д. 18 кор.1</t>
  </si>
  <si>
    <t>г. Нерюнгри, ул. Лужников, д. 5</t>
  </si>
  <si>
    <t>г. Нерюнгри, ул. Платона Ойунского, д. 1</t>
  </si>
  <si>
    <t>г. Нерюнгри, ул. Тимптонская, д. 3</t>
  </si>
  <si>
    <t>г. Нерюнгри, ул. Тимптонская, д. 7</t>
  </si>
  <si>
    <t>г. Нерюнгри, ул. Чурапчинская, д. 50</t>
  </si>
  <si>
    <t>г. Нерюнгри, ул. Южно-Якутская, д. 28</t>
  </si>
  <si>
    <t>г. Нерюнгри, ул. Южно-Якутская, д. 36 кор.1</t>
  </si>
  <si>
    <t>г. Нерюнгри, ул. Южно-Якутская, д. 39 кор.1</t>
  </si>
  <si>
    <t>г. Нерюнгри, ул. Южно-Якутская, д. 47</t>
  </si>
  <si>
    <t>г. Якутск, с. Тулагино, ул. Связистов, д. 1</t>
  </si>
  <si>
    <t>г. Якутск, с. Тулагино, ул. Связистов, д. 2</t>
  </si>
  <si>
    <t>г. Якутск, с. Сырдах, ул. Мира, д. 9</t>
  </si>
  <si>
    <t>г. Якутск, с. Хатассы, ул. Каландарашвили, д. 4</t>
  </si>
  <si>
    <t>г. Якутск, с. Хатассы, ул. Ленина, д. 67 кор.1</t>
  </si>
  <si>
    <t>г. Якутск, с. Хатассы, ул. Каландарашвили, д. 4 кор.1</t>
  </si>
  <si>
    <t>г. Якутск, мкр. 202-й, д. 5</t>
  </si>
  <si>
    <t>г. Якутск, мкр. Кангалассы, ул. 26 партсъезда, д. 3</t>
  </si>
  <si>
    <t>г. Якутск, мкр. Марха, тракт Маганский 2 км, д. 2</t>
  </si>
  <si>
    <t>г. Якутск, мкр. Марха, ул. О.Кошевого, д. 67 кор.1</t>
  </si>
  <si>
    <t>г. Якутск, мкр. Марха, ул. О.Кошевого, д. 69</t>
  </si>
  <si>
    <t>г. Якутск, мкр. Марха, ул. О.Кошевого, д. 71</t>
  </si>
  <si>
    <t>г. Якутск, мкр. Марха, ул. Совхозная, д. 8</t>
  </si>
  <si>
    <t>г. Якутск, мкр. Марха, ул. Совхозная, д. 9</t>
  </si>
  <si>
    <t>г. Якутск, мкр. Птицефабрика, д. 7</t>
  </si>
  <si>
    <t>г. Якутск, пр-кт Ленина, д. 7</t>
  </si>
  <si>
    <t>г. Якутск, пр-кт Ленина, д. 11 кор.2</t>
  </si>
  <si>
    <t>г. Якутск, пр-кт Ленина, д. 16</t>
  </si>
  <si>
    <t>г. Якутск, ул. Богатырева, д. 11 кор.1</t>
  </si>
  <si>
    <t>г. Якутск, ул. Дежнева, д. 75</t>
  </si>
  <si>
    <t>г. Якутск, ул. Горького, д. 96</t>
  </si>
  <si>
    <t>г. Якутск, ул. Жорницкого, д. 38</t>
  </si>
  <si>
    <t>г. Якутск, ул. Дзержинского, д. 33</t>
  </si>
  <si>
    <t>г. Якутск, ул. Дзержинского, д. 9</t>
  </si>
  <si>
    <t>г. Якутск, ул. Ильменская, д. 63</t>
  </si>
  <si>
    <t>г. Якутск, ул. Каландаришвили, д. 1</t>
  </si>
  <si>
    <t>г. Якутск, ул. Каландаришвили, д. 38 кор.2</t>
  </si>
  <si>
    <t>г. Якутск, ул. Каландаришвили, д. 38 кор.3</t>
  </si>
  <si>
    <t>г. Якутск, ул. Каландаришвили, д. 40 кор.1</t>
  </si>
  <si>
    <t>г. Якутск, ул. Каландаришвили, д. 40 кор.4</t>
  </si>
  <si>
    <t>г. Якутск, ул. Каландаришвили, д. 40 кор.7</t>
  </si>
  <si>
    <t>г. Якутск, ул. Каландаришвили, д. 40 кор.8</t>
  </si>
  <si>
    <t>г. Якутск, ул. Кальвица, д. 1 кор.1</t>
  </si>
  <si>
    <t>г. Якутск, ул. Кальвица, д. 2 кор.3</t>
  </si>
  <si>
    <t>г. Якутск, ул. Кальвица, д. 2 кор.1</t>
  </si>
  <si>
    <t>г. Якутск, ул. Кальвица, д. 2 кор.2</t>
  </si>
  <si>
    <t>г. Якутск, ул. Кирова, д. 34</t>
  </si>
  <si>
    <t>г. Якутск, ул. Кузьмина, д. 34</t>
  </si>
  <si>
    <t>г. Якутск, ул. Кулаковского, д. 30</t>
  </si>
  <si>
    <t>г. Якутск, ул. Маяковского, д. 110 кор.1</t>
  </si>
  <si>
    <t>г. Якутск, ул. Маяковского, д. 110 кор.2</t>
  </si>
  <si>
    <t>г. Якутск, ул. Маяковского, д. 112</t>
  </si>
  <si>
    <t>г. Якутск, ул. Маяковского, д. 114</t>
  </si>
  <si>
    <t>г. Якутск, ул. Маяковского, д. 77 кор.1</t>
  </si>
  <si>
    <t>г. Якутск, ул. Маяковского, д. 96</t>
  </si>
  <si>
    <t>г. Якутск, ул. Мерзлотная, д. 29</t>
  </si>
  <si>
    <t>г. Якутск, ул. Можайского, д. 21 кор.1</t>
  </si>
  <si>
    <t>г. Якутск, ул. Можайского, д. 19</t>
  </si>
  <si>
    <t>г. Якутск, ул. Можайского, д. 19 кор.1</t>
  </si>
  <si>
    <t>г. Якутск, ул. Можайского, д. 21</t>
  </si>
  <si>
    <t>г. Якутск, ул. Можайского, д. 17 кор.5</t>
  </si>
  <si>
    <t>г. Якутск, ул. Октябрьская, д. 26 кор.1</t>
  </si>
  <si>
    <t>г. Якутск, ул. Октябрьская, д. 26 кор.2</t>
  </si>
  <si>
    <t>г. Якутск, ул. Октябрьская, д. 26 кор.3</t>
  </si>
  <si>
    <t>г. Якутск, ул. Октябрьская, д. 5</t>
  </si>
  <si>
    <t>г. Якутск, ул. Орджоникидзе, д. 7 кор.2</t>
  </si>
  <si>
    <t>г. Якутск, ул. Орджоникидзе, д. 44</t>
  </si>
  <si>
    <t>г. Якутск, ул. Орджоникидзе, д. 39</t>
  </si>
  <si>
    <t>г. Якутск, ул. Орджоникидзе, д. 43 СПЕЦСЧЕТ</t>
  </si>
  <si>
    <t>г. Якутск, ул. Орджоникидзе, д. 46</t>
  </si>
  <si>
    <t>г. Якутск, ул. Петра Алексеева, д. 4 кор.1</t>
  </si>
  <si>
    <t>г. Якутск, ул. Петра Алексеева, д. 4 кор.2</t>
  </si>
  <si>
    <t>г. Якутск, ул. Петра Алексеева, д. 6</t>
  </si>
  <si>
    <t>г. Якутск, ул. Петра Алексеева, д. 12 кор.1</t>
  </si>
  <si>
    <t>г. Якутск, ул. Петровского, д. 10 СПЕЦСЧЕТ</t>
  </si>
  <si>
    <t>г. Якутск, ул. Пояркова, д. 10</t>
  </si>
  <si>
    <t>г. Якутск, ул. Стадухина, д. 80</t>
  </si>
  <si>
    <t>г. Якутск, ул. Стадухина, д. 86</t>
  </si>
  <si>
    <t>г. Якутск, ул. Семена Данилова, д. 30</t>
  </si>
  <si>
    <t>г. Якутск, ул. Хабарова, д. 21</t>
  </si>
  <si>
    <t>г. Якутск, ул. Халтурина, д. 6</t>
  </si>
  <si>
    <t>г. Якутск, ул. Якова Потапова, д. 19 кор.1</t>
  </si>
  <si>
    <t>г. Якутск, ул. Ярославского, д. 32</t>
  </si>
  <si>
    <t>г. Якутск, ул. Ярославского, д. 19 кор.1</t>
  </si>
  <si>
    <t>г. Якутск, ш. Сергеляхское 12 км, д. 7</t>
  </si>
  <si>
    <t>г. Якутск, ш. Сергеляхское 13 км, д. 1</t>
  </si>
  <si>
    <t>ГО Жатай, п. Жатай, ул. Северная, д. 21</t>
  </si>
  <si>
    <t>ГО Жатай, п. Жатай, ул. Северная, д. 27</t>
  </si>
  <si>
    <t>ГО Жатай, п. Жатай, ул. Северная, д. 33/1</t>
  </si>
  <si>
    <t>ГО Жатай, п. Жатай, ул. Северная, д. 44</t>
  </si>
  <si>
    <t>1958</t>
  </si>
  <si>
    <t>ГО Жатай, п. Жатай, ул. Северная, д. 54</t>
  </si>
  <si>
    <t>Ленский у, г. Ленск, ул. Дзержинского, д. 23</t>
  </si>
  <si>
    <t>Ленский у, г. Ленск, ул. Дзержинского, д. 25</t>
  </si>
  <si>
    <t>Ленский у, г. Ленск, ул. Дзержинского, д. 27</t>
  </si>
  <si>
    <t>Ленский у, г. Ленск, ул. Ленина, д. 56 кор.А</t>
  </si>
  <si>
    <t>Ленский у, г. Ленск, ул. Ленина, д. 71</t>
  </si>
  <si>
    <t>Ленский у, г. Ленск, ул. Ойунского, д. 26</t>
  </si>
  <si>
    <t>Ленский у, г. Ленск, ул. Ойунского, д. 28</t>
  </si>
  <si>
    <t>Ленский у, г. Ленск, ул. Ойунского, д. 34</t>
  </si>
  <si>
    <t>Ленский у, г. Ленск, ул. Орджоникидзе, д. 7</t>
  </si>
  <si>
    <t>Ленский у, г. Ленск, ул. Первомайская, д. 22</t>
  </si>
  <si>
    <t>Ленский у, г. Ленск, ул. Первомайская, д. 26</t>
  </si>
  <si>
    <t>Ленский у, г. Ленск, ул. Первомайская, д. 5</t>
  </si>
  <si>
    <t>Ленский у, г. Ленск, ул. Пролетарская, д. 15</t>
  </si>
  <si>
    <t>Ленский у, г. Ленск, ул. Пролетарская, д. 3</t>
  </si>
  <si>
    <t>Мирнинский у, г. Мирный, пр-кт Ленинградский, д. 1 кор.1</t>
  </si>
  <si>
    <t>Мирнинский у, г. Мирный, ул. Ленина, д. 10 кор.А</t>
  </si>
  <si>
    <t>Мирнинский у, г. Мирный, ул. Ленина, д. 12</t>
  </si>
  <si>
    <t>Мирнинский у, г. Мирный, ул. Ленина, д. 14</t>
  </si>
  <si>
    <t>Мирнинский у, г. Мирный, ул. Ленина, д. 20 кор.А</t>
  </si>
  <si>
    <t>Мирнинский у, г. Мирный, ул. Ленина, д. 34</t>
  </si>
  <si>
    <t>Мирнинский у, г. Мирный, ул. Ленина, д. 35</t>
  </si>
  <si>
    <t>Мирнинский у, г. Мирный, ул. Ленина, д. 35 кор.А</t>
  </si>
  <si>
    <t>Мирнинский у, г. Мирный, ул. Московская, д. 10</t>
  </si>
  <si>
    <t>Мирнинский у, г. Мирный, ул. Московская, д. 12</t>
  </si>
  <si>
    <t>Мирнинский у, г. Мирный, ул. Московская, д. 6</t>
  </si>
  <si>
    <t>Мирнинский у, г. Мирный, ул. Московская, д. 8</t>
  </si>
  <si>
    <t>Мирнинский у, г. Мирный, ул. Ойунского, д. 41</t>
  </si>
  <si>
    <t>Мирнинский у, г. Мирный, ул. Советская, д. 19</t>
  </si>
  <si>
    <t>Мирнинский у, г. Мирный, ул. Советская, д. 8</t>
  </si>
  <si>
    <t>Мирнинский у, г. Мирный, ул. Солдатова, д. 2</t>
  </si>
  <si>
    <t>Мирнинский у, г. Мирный, ул. Тихонова, д. 12</t>
  </si>
  <si>
    <t>Мирнинский у, г. Мирный, ул. Тихонова, д. 2</t>
  </si>
  <si>
    <t>Мирнинский у, г. Мирный, ш. 50 лет Октября, д. 12 кор.1</t>
  </si>
  <si>
    <t>Мирнинский у, г. Мирный, ш. 50 лет Октября, д. 5</t>
  </si>
  <si>
    <t>Мирнинский у, п. Светлый, ул. Дружбы Народов, д. 13</t>
  </si>
  <si>
    <t>Мирнинский у, п. Светлый, ул. Дружбы Народов, д. 3</t>
  </si>
  <si>
    <t>Мирнинский у, п. Светлый, ул. Дружбы Народов, д. 5</t>
  </si>
  <si>
    <t>Мирнинский у, п. Светлый, ул. Дружбы Народов, д. 7</t>
  </si>
  <si>
    <t>Мирнинский у, п. Светлый, ул. Дружбы Народов, д. 9</t>
  </si>
  <si>
    <t>МО "Ленский наслег"</t>
  </si>
  <si>
    <t>Намский у, Ленский н-г, с. Намцы, ул. Ржевская, д. 5 кор. 1</t>
  </si>
  <si>
    <t>Намский у, Ленский н-г, с. Намцы, ул. Ржевская, д. 5</t>
  </si>
  <si>
    <t>Намский у, Ленский н-г, с. Намцы, ул. Чернышевского, д. 22</t>
  </si>
  <si>
    <t>Намский у, Ленский н-г, с. Намцы, ул. Чернышевского, д. 30</t>
  </si>
  <si>
    <t>Нюрбинский у, г. Нюрба, кв-л Энергетик, д. 67</t>
  </si>
  <si>
    <t>Нюрбинский у, г. Нюрба, кв-л Энергетик, д. 7</t>
  </si>
  <si>
    <t>Нюрбинский у, г. Нюрба, кв-л Энергетик, д. 71</t>
  </si>
  <si>
    <t>Нюрбинский у, г. Нюрба, кв-л Энергетик, д. 75</t>
  </si>
  <si>
    <t>Хангаласский у, п. Мохсоголлох, ул. Соколиная, д. 21</t>
  </si>
  <si>
    <t>Алданский у, г. Томмот, пер. Якутский, д. 13</t>
  </si>
  <si>
    <t>Алданский у, п. Лебединый, ул. Карла Маркса, д. 20 кор. А</t>
  </si>
  <si>
    <t>Алданский у, п. Нижний Куранах, мкр. 1-й, д. 15</t>
  </si>
  <si>
    <t>Алданский у, п. Нижний Куранах, мкр. Солнечный, д. 5</t>
  </si>
  <si>
    <t>Алданский у, п. Нижний Куранах, ул. Нагорная, д. 97А</t>
  </si>
  <si>
    <t>Алданский у, п. Нижний Куранах, ул. Строительная, д. 7А</t>
  </si>
  <si>
    <t>Алданский у, п. Нижний Куранах, ул. Федоренко, д. 87</t>
  </si>
  <si>
    <t>Алданский у, п. Нижний Куранах, ул. Федоренко, д. 89</t>
  </si>
  <si>
    <t>Алданский у, п. Нижний Куранах, ул. Федоренко, д. 93</t>
  </si>
  <si>
    <t>Аллаиховский у, п. Чокурдах, ул. им Ленина, д. 31</t>
  </si>
  <si>
    <t>Аллаиховский у, п. Чокурдах, пер. С.Дежнева, д. 11</t>
  </si>
  <si>
    <t>Аллаиховский у, п. Чокурдах, ул. им Ленина, д. 1А</t>
  </si>
  <si>
    <t>Булунский у, п. Тикси, ул. Академика Федорова, д. 24</t>
  </si>
  <si>
    <t>Булунский у, п. Тикси, ул. Трусова, д. 9</t>
  </si>
  <si>
    <t>п. Беркакит, п. Беркакит (г Нерюнгри), ул. Мусы Джалиля, д. 1</t>
  </si>
  <si>
    <t>п. Беркакит, п. Беркакит (г Нерюнгри), ул. Мусы Джалиля, д. 11</t>
  </si>
  <si>
    <t>п. Беркакит, п. Беркакит (г Нерюнгри), ул. Мусы Джалиля, д. 7</t>
  </si>
  <si>
    <t>п. Беркакит, п. Беркакит (г Нерюнгри), ул. Мусы Джалиля, д. 9</t>
  </si>
  <si>
    <t>п. Беркакит, п. Беркакит (г Нерюнгри), ул. Октябрьская, д. 2</t>
  </si>
  <si>
    <t>п. Беркакит, п. Беркакит (г Нерюнгри), ул. Оптимистов, д. 1</t>
  </si>
  <si>
    <t>п. Беркакит, п. Беркакит (г Нерюнгри), ул. Оптимистов, д. 3</t>
  </si>
  <si>
    <t>п. Беркакит, п. Беркакит (г Нерюнгри), ул. Школьная, д. 7</t>
  </si>
  <si>
    <t>п. Чульман (г Нерюнгри), ул. Островского, д. 15</t>
  </si>
  <si>
    <t>п. Чульман (г Нерюнгри), ул. Циолковского, д. 2</t>
  </si>
  <si>
    <t>п. Чульман (г Нерюнгри), ул. Школьная, д. 12</t>
  </si>
  <si>
    <t>п. Чульман (г Нерюнгри), ул. Строительная, д. 12</t>
  </si>
  <si>
    <t>г. Нерюнгри, пр-кт Мира, д. 27 кор.2</t>
  </si>
  <si>
    <t>г. Нерюнгри, пр-кт Мира, д. 3 кор.1</t>
  </si>
  <si>
    <t>г. Нерюнгри, ул. им Кравченко, д. 10</t>
  </si>
  <si>
    <t>г. Нерюнгри, ул. им Кравченко, д. 12</t>
  </si>
  <si>
    <t>г. Нерюнгри, ул. им Кравченко, д. 17 кор.1</t>
  </si>
  <si>
    <t>г. Нерюнгри, ул. им Кравченко, д. 20</t>
  </si>
  <si>
    <t>г. Нерюнгри, ул. им Кравченко, д. 20 кор.1</t>
  </si>
  <si>
    <t>г. Нерюнгри, ул. им Кравченко, д. 25</t>
  </si>
  <si>
    <t>г. Нерюнгри, ул. им Кравченко, д. 3</t>
  </si>
  <si>
    <t>г. Нерюнгри, ул. им Кравченко, д. 4</t>
  </si>
  <si>
    <t>г. Нерюнгри, ул. им Кравченко, д. 6</t>
  </si>
  <si>
    <t>г. Нерюнгри, ул. им Кравченко, д. 8</t>
  </si>
  <si>
    <t>г. Нерюнгри, ул. Карла Маркса, д. 1 кор.1</t>
  </si>
  <si>
    <t>г. Нерюнгри, ул. Карла Маркса, д. 13</t>
  </si>
  <si>
    <t>г. Нерюнгри, ул. Карла Маркса, д. 16 кор.1</t>
  </si>
  <si>
    <t>г. Нерюнгри, ул. Карла Маркса, д. 17 кор.1</t>
  </si>
  <si>
    <t>г. Нерюнгри, ул. Карла Маркса, д. 19 кор.1</t>
  </si>
  <si>
    <t>г. Нерюнгри, ул. Карла Маркса, д. 20</t>
  </si>
  <si>
    <t>г. Нерюнгри, ул. Карла Маркса, д. 25 кор.3</t>
  </si>
  <si>
    <t>г. Нерюнгри, ул. Карла Маркса, д. 29 кор.1</t>
  </si>
  <si>
    <t>г. Нерюнгри, ул. Карла Маркса, д. 9 кор.1</t>
  </si>
  <si>
    <t>г. Нерюнгри, ул. Карла Маркса, д. 9 кор.2</t>
  </si>
  <si>
    <t>г. Нерюнгри, ул. Карла Маркса, д. 9 кор.3</t>
  </si>
  <si>
    <t>г. Нерюнгри, ул. Карла Маркса, д. 9 кор.4 СПЕЦСЧЕТ</t>
  </si>
  <si>
    <t>г. Нерюнгри, ул. Новостроевская, д. 3</t>
  </si>
  <si>
    <t>г. Нерюнгри, ул. Строителей, д. 1</t>
  </si>
  <si>
    <t>г. Нерюнгри, ул. Тимптонская, д. 3 кор.1</t>
  </si>
  <si>
    <t>г. Нерюнгри, ул. Чурапчинская, д. 46</t>
  </si>
  <si>
    <t>г. Нерюнгри, ул. Чурапчинская, д. 48</t>
  </si>
  <si>
    <t>г. Нерюнгри, ул. Южно-Якутская, д. 24</t>
  </si>
  <si>
    <t>г. Нерюнгри, ул. Южно-Якутская, д. 30</t>
  </si>
  <si>
    <t>г. Нерюнгри, ул. Южно-Якутская, д. 31</t>
  </si>
  <si>
    <t>г. Нерюнгри, ул. Южно-Якутская, д. 31 кор.1</t>
  </si>
  <si>
    <t>г. Нерюнгри, ул. Южно-Якутская, д. 31 кор.2</t>
  </si>
  <si>
    <t>г. Нерюнгри, ул. Южно-Якутская, д. 38</t>
  </si>
  <si>
    <t>г. Якутск, мкр. Кангалассы, ул. 26 партсъезда, д. 2</t>
  </si>
  <si>
    <t>г. Якутск, с. Табага, ул. Комсомольская, д. 9</t>
  </si>
  <si>
    <t>г. Якутск, с. Хатассы, ул. Каландарашвили, д. 2</t>
  </si>
  <si>
    <t>г. Якутск, мкр. Борисовка 1, д. 56</t>
  </si>
  <si>
    <t>г. Якутск, пр-кт Ленина, д. 10</t>
  </si>
  <si>
    <t>1957</t>
  </si>
  <si>
    <t>г. Якутск, пр-кт Ленина, д. 11</t>
  </si>
  <si>
    <t>г. Якутск, пр-кт Ленина, д. 21</t>
  </si>
  <si>
    <t>1954</t>
  </si>
  <si>
    <t>г. Якутск, пр-кт Ленина, д. 23</t>
  </si>
  <si>
    <t>г. Якутск, пр-кт Ленина, д. 34</t>
  </si>
  <si>
    <t>г. Якутск, пр-кт Ленина, д. 35</t>
  </si>
  <si>
    <t>г. Якутск, пр-кт Ленина, д. 36</t>
  </si>
  <si>
    <t>г. Якутск, пр-кт Ленина, д. 37</t>
  </si>
  <si>
    <t>г. Якутск, пр-кт Ленина, д. 38</t>
  </si>
  <si>
    <t>г. Якутск, пр-кт Ленина, д. 44</t>
  </si>
  <si>
    <t>г. Якутск, пр-кт Ленина, д. 46</t>
  </si>
  <si>
    <t>г. Якутск, пр-кт Ленина, д. 6</t>
  </si>
  <si>
    <t>г. Якутск, пр-кт Ленина, д. 7 кор.2</t>
  </si>
  <si>
    <t>г. Якутск, пр-кт Ленина, д. 9</t>
  </si>
  <si>
    <t>г. Якутск, ул. 50 лет Советской Армии, д. 25 кор.2</t>
  </si>
  <si>
    <t>г. Якутск, пр. Михаила Николаева, д. 36 кор.6</t>
  </si>
  <si>
    <t>г. Якутск, ул. Бекетова, д. 11 кор.1</t>
  </si>
  <si>
    <t>г. Якутск, ул. Бестужева-Марлинского, д. 1 кор.1</t>
  </si>
  <si>
    <t>г. Якутск, ул. Воинская, д. 9</t>
  </si>
  <si>
    <t>г. Якутск, ул. Горького, д. 94</t>
  </si>
  <si>
    <t>г. Якутск, ул. Дзержинского, д. 20 кор.1</t>
  </si>
  <si>
    <t>г. Якутск, ул. Дзержинского, д. 22 кор.4</t>
  </si>
  <si>
    <t>г. Якутск, ул. Дзержинского, д. 26</t>
  </si>
  <si>
    <t>г. Якутск, ул. Дзержинского, д. 28</t>
  </si>
  <si>
    <t>г. Якутск, ул. Дзержинского, д. 36</t>
  </si>
  <si>
    <t>г. Якутск, ул. Дзержинского, д. 36 кор.1</t>
  </si>
  <si>
    <t>г. Якутск, ул. Дзержинского, д. 31 кор.1</t>
  </si>
  <si>
    <t>г. Якутск, ул. Дзержинского, д. 15</t>
  </si>
  <si>
    <t>г. Якутск, ул. Дзержинского, д. 15/1</t>
  </si>
  <si>
    <t>г. Якутск, ул. Каландаришвили, д. 23 кор.2</t>
  </si>
  <si>
    <t>2003</t>
  </si>
  <si>
    <t>г. Якутск, ул. Каландаришвили, д. 25 кор.2</t>
  </si>
  <si>
    <t>г. Якутск, ул. Кирова, д. 27 кор.1</t>
  </si>
  <si>
    <t>г. Якутск, ул. Космонавтов, д. 17 кор.1</t>
  </si>
  <si>
    <t>г. Якутск, ул. Крупской, д. 21</t>
  </si>
  <si>
    <t>г. Якутск, ул. Курашова, д. 1 кор.1</t>
  </si>
  <si>
    <t>г. Якутск, ул. Лермонтова, д. 23 кор.2</t>
  </si>
  <si>
    <t>г. Якутск, ул. Лермонтова, д. 24</t>
  </si>
  <si>
    <t>г. Якутск, ул. Лермонтова, д. 27 кор.1</t>
  </si>
  <si>
    <t>г. Якутск, ул. Лермонтова, д. 29 кор.1</t>
  </si>
  <si>
    <t>г. Якутск, ул. Лонгинова, д. 38 кор.1</t>
  </si>
  <si>
    <t>г. Якутск, ул. Мерзлотная, д. 28</t>
  </si>
  <si>
    <t>г. Якутск, ул. Можайского, д. 17 кор.1</t>
  </si>
  <si>
    <t>г. Якутск, ул. Можайского, д. 19 кор.2</t>
  </si>
  <si>
    <t>г. Якутск, ул. Октябрьская, д. 21</t>
  </si>
  <si>
    <t>1960</t>
  </si>
  <si>
    <t>г. Якутск, ул. Орджоникидзе, д. 37</t>
  </si>
  <si>
    <t>г. Якутск, ул. Очиченко, д. 25 кор.2</t>
  </si>
  <si>
    <t>г. Якутск, ул. Очиченко, д. 5 кор.1</t>
  </si>
  <si>
    <t>г. Якутск, ул. Очиченко, д. 3 кор.4</t>
  </si>
  <si>
    <t>г. Якутск, ул. Петра Алексеева, д. 12</t>
  </si>
  <si>
    <t>г. Якутск, ул. Петра Алексеева, д. 73</t>
  </si>
  <si>
    <t>г. Якутск, ул. Петра Алексеева, д. 75</t>
  </si>
  <si>
    <t>г. Якутск, ул. Петра Алексеева, д. 79</t>
  </si>
  <si>
    <t>г. Якутск, ул. Петра Алексеева, д. 8</t>
  </si>
  <si>
    <t>г. Якутск, ул. Петра Алексеева, д. 4</t>
  </si>
  <si>
    <t>г. Якутск, ул. Петра Алексеева, д. 49 кор.1</t>
  </si>
  <si>
    <t>г. Якутск, ул. Петра Алексеева, д. 95</t>
  </si>
  <si>
    <t>г. Якутск, ул. Пояркова, д. 12</t>
  </si>
  <si>
    <t>г. Якутск, ул. Северная, д. 7</t>
  </si>
  <si>
    <t>г. Якутск, ул. Сергеляхская, д. 10 кор.2</t>
  </si>
  <si>
    <t>г. Якутск, ул. Стадухина, д. 82</t>
  </si>
  <si>
    <t>г. Якутск, ул. Стадухина, д. 84</t>
  </si>
  <si>
    <t>г. Якутск, ул. Стадухина, д. 80 кор.2</t>
  </si>
  <si>
    <t>г. Якутск, ул. Труда, д. 1</t>
  </si>
  <si>
    <t>г. Якутск, ул. Федора Попова, д. 14 кор.3</t>
  </si>
  <si>
    <t>г. Якутск, ул. Федора Попова, д. 18 кор.2</t>
  </si>
  <si>
    <t>г. Якутск, ул. Федора Попова, д. 14 кор.1</t>
  </si>
  <si>
    <t>г. Якутск, ул. Федора Попова, д. 16 кор.2</t>
  </si>
  <si>
    <t>г. Якутск, ул. Хабарова, д. 27</t>
  </si>
  <si>
    <t>г. Якутск, ул. Хабарова, д. 3</t>
  </si>
  <si>
    <t>г. Якутск, ул. Хабарова, д. 7</t>
  </si>
  <si>
    <t>г. Якутск, ул. Хабарова, д. 19</t>
  </si>
  <si>
    <t>г. Якутск, ул. Хабарова, д. 19 кор.4</t>
  </si>
  <si>
    <t>г. Якутск, ул. Хабарова, д. 5</t>
  </si>
  <si>
    <t>г. Якутск, ул. Халтурина, д. 2</t>
  </si>
  <si>
    <t>г. Якутск, ул. Халтурина, д. 7 кор.2</t>
  </si>
  <si>
    <t>г. Якутск, ул. Чернышевского, д. 114 кор.8</t>
  </si>
  <si>
    <t>г. Якутск, ул. Чиряева, д. 8</t>
  </si>
  <si>
    <t>г. Якутск, ул. Чиряева, д. 1 кор.1</t>
  </si>
  <si>
    <t>г. Якутск, ул. Шавкунова, д. 103/1</t>
  </si>
  <si>
    <t>г. Якутск, ул. Ярославского, д. 2</t>
  </si>
  <si>
    <t>г. Якутск, ул. Ярославского, д. 39 кор.1</t>
  </si>
  <si>
    <t>ГО Жатай, п. Жатай, ул. Северная, д. 19</t>
  </si>
  <si>
    <t>ГО Жатай, п. Жатай, ул. Северная, д. 21/1</t>
  </si>
  <si>
    <t>ГО Жатай, п. Жатай, ул. Северная, д. 23/1</t>
  </si>
  <si>
    <t>ГО Жатай, п. Жатай, ул. Северная, д. 37</t>
  </si>
  <si>
    <t>ГО Жатай, п. Жатай, ул. Строда, д. 4</t>
  </si>
  <si>
    <t>Ленский у, г. Ленск, ул. Ленина, д. 64 кор.Б</t>
  </si>
  <si>
    <t>Ленский у, г. Ленск, ул. Ленина, д. 73</t>
  </si>
  <si>
    <t>Ленский у, г. Ленск, ул. Первомайская, д. 9</t>
  </si>
  <si>
    <t>Ленский у, г. Ленск, ул. Набережная, д. 101</t>
  </si>
  <si>
    <t>МО "Поселок Пеледуй"</t>
  </si>
  <si>
    <t>Ленский у, п. Пеледуй, ул. Майская, д. 31</t>
  </si>
  <si>
    <t>Мирнинский у, г. Мирный, пр-кт Ленинградский, д. 19</t>
  </si>
  <si>
    <t>Мирнинский у, г. Мирный, пр-кт Ленинградский, д. 21</t>
  </si>
  <si>
    <t>Мирнинский у, г. Мирный, пр-кт Ленинградский, д. 21 кор.1</t>
  </si>
  <si>
    <t>Мирнинский у, г. Мирный, пр-кт Ленинградский, д. 23</t>
  </si>
  <si>
    <t>Мирнинский у, г. Мирный, ул. Советская, д. 11 кор.2</t>
  </si>
  <si>
    <t>Мирнинский у, г. Мирный, ул. Советская, д. 13 кор.1</t>
  </si>
  <si>
    <t>Мирнинский у, г. Мирный, ул. Советская, д. 13 кор.4</t>
  </si>
  <si>
    <t>Мирнинский у, г. Мирный, ул. Тихонова, д. 12 кор.2</t>
  </si>
  <si>
    <t>Мирнинский у, г. Мирный, ул. Тихонова, д. 6</t>
  </si>
  <si>
    <t>Мирнинский у, г. Мирный, ул. Тихонова, д. 16</t>
  </si>
  <si>
    <t>Мирнинский у, г. Мирный, ул. Солдатова, д. 2 кор.1</t>
  </si>
  <si>
    <t>Мирнинский у, г. Мирный, ул. Солдатова, д. 3</t>
  </si>
  <si>
    <t>Мирнинский у, г. Мирный, ул. Советская, д. 21 кор.А</t>
  </si>
  <si>
    <t>Мирнинский у, г. Мирный, ул. Советская, д. 10</t>
  </si>
  <si>
    <t>Мирнинский у, г. Мирный, ул. Аммосова, д. 98 кор.1</t>
  </si>
  <si>
    <t>Мирнинский у, г. Мирный, ул. Ленина, д. 11</t>
  </si>
  <si>
    <t>Мирнинский у, г. Мирный, ул. Ленина, д. 21</t>
  </si>
  <si>
    <t>Мирнинский у, г. Мирный, ул. Ленина, д. 4 кор.2</t>
  </si>
  <si>
    <t>Мирнинский у, г. Мирный, ул. Ойунского, д. 13</t>
  </si>
  <si>
    <t>Мирнинский у, г. Мирный, ул. Советская, д. 13 кор.2</t>
  </si>
  <si>
    <t>Мирнинский у, г. Мирный, ул. Советская, д. 17 кор.А</t>
  </si>
  <si>
    <t>Мирнинский у, г. Мирный, ул. Советская, д. 21</t>
  </si>
  <si>
    <t>Мирнинский у, г. Мирный, ул. Солдатова, д. 6</t>
  </si>
  <si>
    <t>Мирнинский у, г. Мирный, ул. Тихонова, д. 10</t>
  </si>
  <si>
    <t>Мирнинский у, г. Мирный, ул. Тихонова, д. 16 кор.А</t>
  </si>
  <si>
    <t>Мирнинский у, г. Мирный, ул. Тихонова, д. 29 кор.1</t>
  </si>
  <si>
    <t>Мирнинский у, г. Мирный, ул. Тихонова, д. 29 кор.3</t>
  </si>
  <si>
    <t>Мирнинский у, г. Мирный, ул. Тихонова, д. 3 кор.1</t>
  </si>
  <si>
    <t>Мирнинский у, г. Мирный, ул. Тихонова, д. 3 кор.2</t>
  </si>
  <si>
    <t>Мирнинский у, г. Мирный, ул. Тихонова, д. 4</t>
  </si>
  <si>
    <t>Мирнинский у, г. Мирный, ул. Тихонова, д. 8</t>
  </si>
  <si>
    <t>Мирнинский у, г. Мирный, ш. 50 лет Октября, д. 3</t>
  </si>
  <si>
    <t>Мирнинский у, г. Мирный, ш. 50 лет Октября, д. 7</t>
  </si>
  <si>
    <t>МО "Город Удачный"</t>
  </si>
  <si>
    <t>Мирнинский у, г. Удачный, мкр. Новый город, д. 1</t>
  </si>
  <si>
    <t>МО "Поселок Айхал"</t>
  </si>
  <si>
    <t>Мирнинский у, п. Айхал, ул. Советская, д. 15 кор.Б</t>
  </si>
  <si>
    <t>Мирнинский у, п. Светлый, ул. Гидростроителей, д. 2</t>
  </si>
  <si>
    <t>Мирнинский у, п. Светлый, ул. Гидростроителей, д. 4</t>
  </si>
  <si>
    <t>Мирнинский у, п. Светлый, ул. Молодежная, д. 25</t>
  </si>
  <si>
    <t>Мирнинский у, п. Чернышевский, ул. Гидростроителей, д. 26</t>
  </si>
  <si>
    <t>Намский у, Ленский н-г, с. Намцы, ул. Чернышевского, д. 3</t>
  </si>
  <si>
    <t>Нижнеколымский у, п. Черский, ул. Котельникова, д. 11</t>
  </si>
  <si>
    <t>Нижнеколымский у, п. Черский, ул. Молодежная, д. 10 кор.1</t>
  </si>
  <si>
    <t>Нижнеколымский у, п. Черский, ул. Молодежная, д. 10 кор.2</t>
  </si>
  <si>
    <t>Нижнеколымский у, п. Черский, ул. Молодежная, д. 16 кор.1</t>
  </si>
  <si>
    <t>Нижнеколымский у, п. Черский, ул. Молодежная, д. 4</t>
  </si>
  <si>
    <t>Нижнеколымский у, п. Черский, ул. Молодежная, д. 6 кор.1</t>
  </si>
  <si>
    <t>Нижнеколымский у, п. Черский, ул. Молодежная, д. 8 кор.1</t>
  </si>
  <si>
    <t>Нижнеколымский у, п. Черский, ул. Молодежная, д. 8 кор.2</t>
  </si>
  <si>
    <t>Нижнеколымский у, п. Черский, ул. Ойунского, д. 11</t>
  </si>
  <si>
    <t>Нижнеколымский у, п. Черский, ул. Октябрьская, д. 19</t>
  </si>
  <si>
    <t>Нижнеколымский у, п. Черский, ул. Пушкина, д. 37</t>
  </si>
  <si>
    <t>Нижнеколымский у, п. Черский, ул. Таврата, д. 14 кор.17</t>
  </si>
  <si>
    <t>Нижнеколымский у, п. Черский, ул. Таврата, д. 3</t>
  </si>
  <si>
    <t>Нюрбинский у, г. Нюрба, кв-л Энергетик, д. 73</t>
  </si>
  <si>
    <t>Нюрбинский у, г. Нюрба, кв-л Энергетик, д. 9</t>
  </si>
  <si>
    <t>Оймяконский у, п. Усть-Нера, пгт Усть-Нера, проезд Спортивный, д. 1</t>
  </si>
  <si>
    <t>Оймяконский у, п. Усть-Нера, пгт Усть-Нера, ул. Мацкепладзе, д. 16</t>
  </si>
  <si>
    <t>Олекминский у, г. Олёкминск, г. Олекминск, ул. Калинина, д. 2</t>
  </si>
  <si>
    <t>СП "Бестяхский наслег"</t>
  </si>
  <si>
    <t>Хангаласский у, Бестяхский н-г, с. Бестях, ул. Центральная, д. 53</t>
  </si>
  <si>
    <t>Хангаласский у, г. Покровск, ул. Братьев Ксенофонтовых, д. 9</t>
  </si>
  <si>
    <t>Хангаласский у, г. Покровск, ул. Братьев Ксенофонтовых, д. 10</t>
  </si>
  <si>
    <t>Хангаласский у, г. Покровск, ул. Орджоникидзе, д. 20</t>
  </si>
  <si>
    <t>Хангаласский у, г. Покровск, ул. Заводская, д. 2</t>
  </si>
  <si>
    <t>Хангаласский у, г. Покровск, ул. Южная, д. 6</t>
  </si>
  <si>
    <t>Хангаласский у, г. Покровск, ул. Южная, д. 8</t>
  </si>
  <si>
    <t>Хангаласский у, п. Мохсоголлох, ул. Военный городок, д. 7</t>
  </si>
  <si>
    <t>Хангаласский у, п. Мохсоголлох, ул. Соколиная, д. 1</t>
  </si>
  <si>
    <t>Хангаласский у, п. Мохсоголлох, ул. Соколиная, д. 6</t>
  </si>
  <si>
    <t>Хангаласский у, п. Мохсоголлох, ул. Соколиная, д. 8</t>
  </si>
  <si>
    <t>Хангаласский у, п. Мохсоголлох, ул. Соколиная, д. 9</t>
  </si>
  <si>
    <t>Хангаласский у, Бестяхский н-г, с. Бестях, ул. Центральная, д. 55</t>
  </si>
  <si>
    <t>сверены по взносам на 27082024</t>
  </si>
  <si>
    <t>переносы по РПКР</t>
  </si>
  <si>
    <t>редактирование ГБ в соотв с планом</t>
  </si>
  <si>
    <t>редактирование ЗС в соотв с планом</t>
  </si>
  <si>
    <t>Приложение № 2 к приказу</t>
  </si>
  <si>
    <t>Адресный перечень многоквартирных домов, в которых в 2025-2027 годах планируется проведение капитального ремонта общего имущества, с разбивкой по видам работ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</si>
</sst>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  <numFmt co:extendedFormatCode="#,##0" formatCode="#,##0" numFmtId="1002"/>
    <numFmt co:extendedFormatCode="#,##0.0" formatCode="#,##0.0" numFmtId="1003"/>
    <numFmt co:extendedFormatCode="#,##0.00" formatCode="#,##0.00" numFmtId="1004"/>
    <numFmt co:extendedFormatCode="0.00" formatCode="0.00" numFmtId="1005"/>
    <numFmt co:extendedFormatCode="@" formatCode="@" numFmtId="1006"/>
    <numFmt co:extendedFormatCode="_-* #,##0.00 _₽_-;-* #,##0.00 _₽_-;_-* -?? _₽_-;_-@_-" formatCode="_-* #,##0.00 _₽_-;-* #,##0.00 _₽_-;_-* -?? _₽_-;_-@_-" numFmtId="1007"/>
  </numFmts>
  <fonts count="9">
    <font>
      <name val="Calibri"/>
      <sz val="11"/>
    </font>
    <font>
      <name val="Arial"/>
      <sz val="10"/>
    </font>
    <font>
      <name val="Times New Roman"/>
      <sz val="12"/>
    </font>
    <font>
      <name val="Times New Roman"/>
      <b val="true"/>
      <sz val="12"/>
    </font>
    <font>
      <name val="Times New Roman"/>
      <b val="true"/>
      <sz val="11"/>
    </font>
    <font>
      <name val="Times New Roman"/>
      <color theme="1" tint="0"/>
      <sz val="11"/>
    </font>
    <font>
      <name val="Times New Roman"/>
      <b val="true"/>
      <sz val="10"/>
    </font>
    <font>
      <name val="Times New Roman"/>
      <sz val="10"/>
    </font>
    <font>
      <name val="Arial"/>
      <b val="true"/>
      <sz val="10"/>
    </font>
  </fonts>
  <fills count="13">
    <fill>
      <patternFill patternType="none"/>
    </fill>
    <fill>
      <patternFill patternType="gray125"/>
    </fill>
    <fill>
      <patternFill patternType="solid">
        <fgColor rgb="92D050" tint="0"/>
      </patternFill>
    </fill>
    <fill>
      <patternFill patternType="solid">
        <fgColor theme="0" tint="0"/>
      </patternFill>
    </fill>
    <fill>
      <patternFill patternType="solid">
        <fgColor rgb="FFFF00" tint="0"/>
      </patternFill>
    </fill>
    <fill>
      <patternFill patternType="solid">
        <fgColor theme="9" tint="0.799981688894314"/>
      </patternFill>
    </fill>
    <fill>
      <patternFill patternType="solid">
        <fgColor rgb="FFC000" tint="0"/>
      </patternFill>
    </fill>
    <fill>
      <patternFill patternType="solid">
        <fgColor rgb="FF99FF" tint="0"/>
      </patternFill>
    </fill>
    <fill>
      <patternFill patternType="solid">
        <fgColor rgb="00B0F0" tint="0"/>
      </patternFill>
    </fill>
    <fill>
      <patternFill patternType="solid">
        <fgColor theme="4" tint="0.399975585192419"/>
      </patternFill>
    </fill>
    <fill>
      <patternFill patternType="solid">
        <fgColor theme="4" tint="0.599993896298105"/>
      </patternFill>
    </fill>
    <fill>
      <patternFill patternType="solid">
        <fgColor theme="9" tint="0.799951170384838"/>
      </patternFill>
    </fill>
    <fill>
      <patternFill patternType="solid">
        <fgColor theme="9" tint="0.399945066682943"/>
      </patternFill>
    </fill>
  </fills>
  <borders count="11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dotted">
        <color rgb="000000" tint="0"/>
      </left>
      <right style="dotted">
        <color rgb="000000" tint="0"/>
      </right>
      <top style="dotted">
        <color rgb="000000" tint="0"/>
      </top>
      <bottom style="dotted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none"/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91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right" vertical="center"/>
    </xf>
    <xf applyFont="true" applyNumberFormat="true" borderId="0" fillId="0" fontId="3" numFmtId="1000" quotePrefix="false"/>
    <xf applyAlignment="true" applyFont="true" applyNumberFormat="true" borderId="0" fillId="0" fontId="1" numFmtId="1000" quotePrefix="false">
      <alignment horizontal="center" vertical="center"/>
    </xf>
    <xf applyFont="true" applyNumberFormat="true" borderId="0" fillId="0" fontId="1" numFmtId="1001" quotePrefix="false"/>
    <xf applyAlignment="true" applyBorder="true" applyFont="true" applyNumberFormat="true" borderId="1" fillId="0" fontId="4" numFmtId="1000" quotePrefix="false">
      <alignment horizontal="center" vertical="center"/>
    </xf>
    <xf applyAlignment="true" applyBorder="true" applyFont="true" applyNumberFormat="true" borderId="1" fillId="0" fontId="4" numFmtId="1000" quotePrefix="false">
      <alignment horizontal="center" vertical="center" wrapText="true"/>
    </xf>
    <xf applyAlignment="true" applyBorder="true" applyFont="true" applyNumberFormat="true" borderId="1" fillId="0" fontId="4" numFmtId="1002" quotePrefix="false">
      <alignment horizontal="center" vertical="center" wrapText="true"/>
    </xf>
    <xf applyAlignment="true" applyBorder="true" applyFont="true" applyNumberFormat="true" borderId="1" fillId="0" fontId="4" numFmtId="1003" quotePrefix="false">
      <alignment horizontal="center" vertical="center" wrapText="true"/>
    </xf>
    <xf applyAlignment="true" applyBorder="true" applyFont="true" applyNumberFormat="true" borderId="2" fillId="0" fontId="4" numFmtId="1003" quotePrefix="false">
      <alignment horizontal="center" vertical="center" wrapText="true"/>
    </xf>
    <xf applyAlignment="true" applyBorder="true" applyFont="true" applyNumberFormat="true" borderId="1" fillId="0" fontId="4" numFmtId="1001" quotePrefix="false">
      <alignment horizontal="center" vertical="center" wrapText="true"/>
    </xf>
    <xf applyAlignment="true" applyBorder="true" applyFont="true" applyNumberFormat="true" borderId="1" fillId="0" fontId="4" numFmtId="1004" quotePrefix="false">
      <alignment horizontal="center" vertical="center" wrapText="true"/>
    </xf>
    <xf applyAlignment="true" applyBorder="true" applyFont="true" applyNumberFormat="true" borderId="3" fillId="0" fontId="4" numFmtId="1004" quotePrefix="false">
      <alignment horizontal="center" vertical="center" wrapText="true"/>
    </xf>
    <xf applyAlignment="true" applyBorder="true" applyFont="true" applyNumberFormat="true" borderId="2" fillId="0" fontId="4" numFmtId="1004" quotePrefix="false">
      <alignment horizontal="center" vertical="center" wrapText="true"/>
    </xf>
    <xf applyAlignment="true" applyBorder="true" applyFont="true" applyNumberFormat="true" borderId="4" fillId="0" fontId="4" numFmtId="1000" quotePrefix="false">
      <alignment horizontal="center" vertical="center" wrapText="true"/>
    </xf>
    <xf applyAlignment="true" applyBorder="true" applyFont="true" applyNumberFormat="true" borderId="5" fillId="0" fontId="5" numFmtId="1004" quotePrefix="false">
      <alignment vertical="center"/>
    </xf>
    <xf applyAlignment="true" applyFont="true" applyNumberFormat="true" borderId="0" fillId="0" fontId="4" numFmtId="1004" quotePrefix="false">
      <alignment horizontal="center" vertical="center" wrapText="true"/>
    </xf>
    <xf applyAlignment="true" applyBorder="true" applyFill="true" applyFont="true" applyNumberFormat="true" borderId="1" fillId="2" fontId="4" numFmtId="1004" quotePrefix="false">
      <alignment horizontal="center" vertical="top" wrapText="true"/>
    </xf>
    <xf applyAlignment="true" applyBorder="true" applyFill="true" applyFont="true" applyNumberFormat="true" borderId="1" fillId="3" fontId="4" numFmtId="1004" quotePrefix="false">
      <alignment horizontal="center" vertical="center" wrapText="true"/>
    </xf>
    <xf applyAlignment="true" applyBorder="true" applyFill="true" applyFont="true" applyNumberFormat="true" borderId="3" fillId="3" fontId="4" numFmtId="1004" quotePrefix="false">
      <alignment horizontal="center" vertical="center" wrapText="true"/>
    </xf>
    <xf applyAlignment="true" applyBorder="true" applyFill="true" applyFont="true" applyNumberFormat="true" borderId="2" fillId="3" fontId="4" numFmtId="1004" quotePrefix="false">
      <alignment horizontal="center" vertical="center" wrapText="true"/>
    </xf>
    <xf applyAlignment="true" applyBorder="true" applyFont="true" applyNumberFormat="true" borderId="6" fillId="0" fontId="4" numFmtId="1000" quotePrefix="false">
      <alignment horizontal="center" vertical="center"/>
    </xf>
    <xf applyAlignment="true" applyBorder="true" applyFont="true" applyNumberFormat="true" borderId="6" fillId="0" fontId="4" numFmtId="1000" quotePrefix="false">
      <alignment horizontal="center" vertical="center" wrapText="true"/>
    </xf>
    <xf applyAlignment="true" applyBorder="true" applyFont="true" applyNumberFormat="true" borderId="6" fillId="0" fontId="4" numFmtId="1002" quotePrefix="false">
      <alignment horizontal="center" vertical="center" wrapText="true"/>
    </xf>
    <xf applyAlignment="true" applyBorder="true" applyFont="true" applyNumberFormat="true" borderId="6" fillId="0" fontId="4" numFmtId="1003" quotePrefix="false">
      <alignment horizontal="center" vertical="center" wrapText="true"/>
    </xf>
    <xf applyAlignment="true" applyBorder="true" applyFont="true" applyNumberFormat="true" borderId="6" fillId="0" fontId="4" numFmtId="1001" quotePrefix="false">
      <alignment horizontal="center" vertical="center" wrapText="true"/>
    </xf>
    <xf applyAlignment="true" applyBorder="true" applyFont="true" applyNumberFormat="true" borderId="6" fillId="0" fontId="4" numFmtId="1004" quotePrefix="false">
      <alignment horizontal="center" vertical="center" wrapText="true"/>
    </xf>
    <xf applyAlignment="true" applyBorder="true" applyFont="true" applyNumberFormat="true" borderId="7" fillId="0" fontId="4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horizontal="center" vertical="center" wrapText="true"/>
    </xf>
    <xf applyAlignment="true" applyBorder="true" applyFill="true" applyFont="true" applyNumberFormat="true" borderId="6" fillId="2" fontId="4" numFmtId="1004" quotePrefix="false">
      <alignment horizontal="center" vertical="top" wrapText="true"/>
    </xf>
    <xf applyAlignment="true" applyBorder="true" applyFill="true" applyFont="true" applyNumberFormat="true" borderId="3" fillId="2" fontId="4" numFmtId="1004" quotePrefix="false">
      <alignment horizontal="center" vertical="top" wrapText="true"/>
    </xf>
    <xf applyAlignment="true" applyBorder="true" applyFill="true" applyFont="true" applyNumberFormat="true" borderId="2" fillId="2" fontId="4" numFmtId="1004" quotePrefix="false">
      <alignment horizontal="center" vertical="top" wrapText="true"/>
    </xf>
    <xf applyAlignment="true" applyBorder="true" applyFont="true" applyNumberFormat="true" borderId="8" fillId="0" fontId="4" numFmtId="1003" quotePrefix="false">
      <alignment horizontal="center" vertical="center" wrapText="true"/>
    </xf>
    <xf applyAlignment="true" applyBorder="true" applyFont="true" applyNumberFormat="true" borderId="8" fillId="0" fontId="4" numFmtId="1001" quotePrefix="false">
      <alignment horizontal="center" vertical="center" wrapText="true"/>
    </xf>
    <xf applyAlignment="true" applyBorder="true" applyFont="true" applyNumberFormat="true" borderId="8" fillId="0" fontId="4" numFmtId="1004" quotePrefix="false">
      <alignment horizontal="center" vertical="center" wrapText="true"/>
    </xf>
    <xf applyAlignment="true" applyBorder="true" applyFill="true" applyFont="true" applyNumberFormat="true" borderId="8" fillId="2" fontId="4" numFmtId="1004" quotePrefix="false">
      <alignment horizontal="center" vertical="top" wrapText="true"/>
    </xf>
    <xf applyAlignment="true" applyBorder="true" applyFont="true" applyNumberFormat="true" borderId="8" fillId="0" fontId="4" numFmtId="1000" quotePrefix="false">
      <alignment horizontal="center" vertical="center"/>
    </xf>
    <xf applyAlignment="true" applyBorder="true" applyFont="true" applyNumberFormat="true" borderId="8" fillId="0" fontId="4" numFmtId="1000" quotePrefix="false">
      <alignment horizontal="center" vertical="center" wrapText="true"/>
    </xf>
    <xf applyAlignment="true" applyBorder="true" applyFont="true" applyNumberFormat="true" borderId="8" fillId="0" fontId="4" numFmtId="1002" quotePrefix="false">
      <alignment horizontal="center" vertical="center" wrapText="true"/>
    </xf>
    <xf applyAlignment="true" applyBorder="true" applyFont="true" applyNumberFormat="true" borderId="9" fillId="0" fontId="4" numFmtId="1003" quotePrefix="false">
      <alignment horizontal="center" vertical="center" wrapText="true"/>
    </xf>
    <xf applyAlignment="true" applyBorder="true" applyFont="true" applyNumberFormat="true" borderId="9" fillId="0" fontId="4" numFmtId="1001" quotePrefix="false">
      <alignment horizontal="center" vertical="center" wrapText="true"/>
    </xf>
    <xf applyAlignment="true" applyBorder="true" applyFont="true" applyNumberFormat="true" borderId="9" fillId="0" fontId="4" numFmtId="1004" quotePrefix="false">
      <alignment horizontal="center" vertical="center" wrapText="true"/>
    </xf>
    <xf applyAlignment="true" applyBorder="true" applyFont="true" applyNumberFormat="true" borderId="10" fillId="0" fontId="4" numFmtId="1000" quotePrefix="false">
      <alignment horizontal="center" vertical="center" wrapText="true"/>
    </xf>
    <xf applyAlignment="true" applyFill="true" applyFont="true" applyNumberFormat="true" borderId="0" fillId="2" fontId="4" numFmtId="1004" quotePrefix="false">
      <alignment horizontal="center" vertical="top" wrapText="true"/>
    </xf>
    <xf applyBorder="true" applyFill="true" applyFont="true" applyNumberFormat="true" borderId="1" fillId="4" fontId="6" numFmtId="1000" quotePrefix="false"/>
    <xf applyAlignment="true" applyBorder="true" applyFill="true" applyFont="true" applyNumberFormat="true" borderId="1" fillId="4" fontId="6" numFmtId="1000" quotePrefix="false">
      <alignment horizontal="center" vertical="center"/>
    </xf>
    <xf applyAlignment="true" applyBorder="true" applyFill="true" applyFont="true" applyNumberFormat="true" borderId="1" fillId="4" fontId="6" numFmtId="1004" quotePrefix="false">
      <alignment horizontal="center" vertical="center"/>
    </xf>
    <xf applyAlignment="true" applyBorder="true" applyFill="true" applyFont="true" applyNumberFormat="true" borderId="1" fillId="4" fontId="6" numFmtId="1002" quotePrefix="false">
      <alignment horizontal="center" vertical="center"/>
    </xf>
    <xf applyAlignment="true" applyBorder="true" applyFill="true" applyFont="true" applyNumberFormat="true" borderId="1" fillId="4" fontId="6" numFmtId="1005" quotePrefix="false">
      <alignment horizontal="center" vertical="center"/>
    </xf>
    <xf applyBorder="true" applyFont="true" applyNumberFormat="true" borderId="1" fillId="0" fontId="7" numFmtId="1000" quotePrefix="false"/>
    <xf applyAlignment="true" applyBorder="true" applyFont="true" applyNumberFormat="true" borderId="1" fillId="0" fontId="7" numFmtId="1006" quotePrefix="false">
      <alignment horizontal="left" vertical="center" wrapText="true"/>
    </xf>
    <xf applyAlignment="true" applyBorder="true" applyFont="true" applyNumberFormat="true" borderId="1" fillId="0" fontId="7" numFmtId="1001" quotePrefix="false">
      <alignment horizontal="center" vertical="center"/>
    </xf>
    <xf applyAlignment="true" applyBorder="true" applyFont="true" applyNumberFormat="true" borderId="1" fillId="0" fontId="7" numFmtId="1000" quotePrefix="false">
      <alignment horizontal="center" vertical="center"/>
    </xf>
    <xf applyAlignment="true" applyBorder="true" applyFont="true" applyNumberFormat="true" borderId="1" fillId="0" fontId="7" numFmtId="1005" quotePrefix="false">
      <alignment horizontal="center" vertical="center"/>
    </xf>
    <xf applyAlignment="true" applyBorder="true" applyFont="true" applyNumberFormat="true" borderId="1" fillId="0" fontId="7" numFmtId="1004" quotePrefix="false">
      <alignment horizontal="center" vertical="center"/>
    </xf>
    <xf applyBorder="true" applyFill="true" applyFont="true" applyNumberFormat="true" borderId="1" fillId="5" fontId="1" numFmtId="1000" quotePrefix="false"/>
    <xf applyBorder="true" applyFill="true" applyFont="true" applyNumberFormat="true" borderId="1" fillId="5" fontId="1" numFmtId="1005" quotePrefix="false"/>
    <xf applyBorder="true" applyFill="true" applyFont="true" applyNumberFormat="true" borderId="1" fillId="2" fontId="1" numFmtId="1005" quotePrefix="false"/>
    <xf applyBorder="true" applyFont="true" applyNumberFormat="true" borderId="1" fillId="0" fontId="1" numFmtId="1005" quotePrefix="false"/>
    <xf applyBorder="true" applyFill="true" applyFont="true" applyNumberFormat="true" borderId="1" fillId="6" fontId="1" numFmtId="1005" quotePrefix="false"/>
    <xf applyFont="true" applyNumberFormat="true" borderId="0" fillId="0" fontId="1" numFmtId="1005" quotePrefix="false"/>
    <xf applyFill="true" applyFont="true" applyNumberFormat="true" borderId="0" fillId="4" fontId="1" numFmtId="1000" quotePrefix="false"/>
    <xf applyBorder="true" applyFill="true" applyFont="true" applyNumberFormat="true" borderId="1" fillId="4" fontId="1" numFmtId="1005" quotePrefix="false"/>
    <xf applyBorder="true" applyFill="true" applyFont="true" applyNumberFormat="true" borderId="1" fillId="7" fontId="1" numFmtId="1005" quotePrefix="false"/>
    <xf applyBorder="true" applyFill="true" applyFont="true" applyNumberFormat="true" borderId="1" fillId="8" fontId="1" numFmtId="1005" quotePrefix="false"/>
    <xf applyAlignment="true" applyBorder="true" applyFont="true" applyNumberFormat="true" borderId="4" fillId="0" fontId="7" numFmtId="1004" quotePrefix="false">
      <alignment horizontal="center" vertical="center"/>
    </xf>
    <xf applyFont="true" applyNumberFormat="true" borderId="0" fillId="0" fontId="1" numFmtId="1005" quotePrefix="false"/>
    <xf applyAlignment="true" applyBorder="true" applyFont="true" applyNumberFormat="true" borderId="1" fillId="0" fontId="7" numFmtId="1004" quotePrefix="false">
      <alignment horizontal="center" vertical="center" wrapText="true"/>
    </xf>
    <xf applyAlignment="true" applyBorder="true" applyFont="true" applyNumberFormat="true" borderId="1" fillId="0" fontId="7" numFmtId="1000" quotePrefix="false">
      <alignment horizontal="left"/>
    </xf>
    <xf applyBorder="true" applyFont="true" applyNumberFormat="true" borderId="1" fillId="0" fontId="1" numFmtId="1007" quotePrefix="false"/>
    <xf applyBorder="true" applyFont="true" applyNumberFormat="true" borderId="1" fillId="0" fontId="1" numFmtId="1000" quotePrefix="false"/>
    <xf applyAlignment="true" applyBorder="true" applyFont="true" applyNumberFormat="true" borderId="1" fillId="0" fontId="7" numFmtId="1006" quotePrefix="false">
      <alignment horizontal="center" vertical="center"/>
    </xf>
    <xf applyFont="true" applyNumberFormat="true" borderId="0" fillId="0" fontId="1" numFmtId="1007" quotePrefix="false"/>
    <xf applyBorder="true" applyFill="true" applyFont="true" applyNumberFormat="true" borderId="1" fillId="4" fontId="7" numFmtId="1000" quotePrefix="false"/>
    <xf applyAlignment="true" applyBorder="true" applyFill="true" applyFont="true" applyNumberFormat="true" borderId="1" fillId="4" fontId="7" numFmtId="1005" quotePrefix="false">
      <alignment horizontal="center" vertical="center"/>
    </xf>
    <xf applyAlignment="true" applyBorder="true" applyFill="true" applyFont="true" applyNumberFormat="true" borderId="1" fillId="4" fontId="7" numFmtId="1000" quotePrefix="false">
      <alignment horizontal="center" vertical="center"/>
    </xf>
    <xf applyAlignment="true" applyBorder="true" applyFill="true" applyFont="true" applyNumberFormat="true" borderId="1" fillId="4" fontId="6" numFmtId="1001" quotePrefix="false">
      <alignment horizontal="center" vertical="center"/>
    </xf>
    <xf applyAlignment="true" applyBorder="true" applyFill="true" applyFont="true" applyNumberFormat="true" borderId="1" fillId="4" fontId="7" numFmtId="1004" quotePrefix="false">
      <alignment horizontal="center" vertical="center"/>
    </xf>
    <xf applyAlignment="true" applyBorder="true" applyFont="true" applyNumberFormat="true" borderId="1" fillId="0" fontId="6" numFmtId="1004" quotePrefix="false">
      <alignment horizontal="center" vertical="center"/>
    </xf>
    <xf applyBorder="true" applyFill="true" applyFont="true" applyNumberFormat="true" borderId="1" fillId="9" fontId="1" numFmtId="1005" quotePrefix="false"/>
    <xf applyFill="true" applyFont="true" applyNumberFormat="true" borderId="0" fillId="6" fontId="1" numFmtId="1000" quotePrefix="false"/>
    <xf applyBorder="true" applyFill="true" applyFont="true" applyNumberFormat="true" borderId="1" fillId="10" fontId="1" numFmtId="1005" quotePrefix="false"/>
    <xf applyFill="true" applyFont="true" applyNumberFormat="true" borderId="0" fillId="4" fontId="1" numFmtId="1001" quotePrefix="false"/>
    <xf applyBorder="true" applyFill="true" applyFont="true" applyNumberFormat="true" borderId="1" fillId="10" fontId="1" numFmtId="1000" quotePrefix="false"/>
    <xf applyFill="true" applyFont="true" applyNumberFormat="true" borderId="0" fillId="11" fontId="1" numFmtId="1000" quotePrefix="false"/>
    <xf applyFill="true" applyFont="true" applyNumberFormat="true" borderId="0" fillId="12" fontId="1" numFmtId="1000" quotePrefix="false"/>
    <xf applyAlignment="true" applyBorder="true" applyFont="true" applyNumberFormat="true" borderId="1" fillId="0" fontId="4" numFmtId="1004" quotePrefix="false">
      <alignment horizontal="center" vertical="top" wrapText="true"/>
    </xf>
    <xf applyAlignment="true" applyBorder="true" applyFont="true" applyNumberFormat="true" borderId="3" fillId="0" fontId="4" numFmtId="1004" quotePrefix="false">
      <alignment horizontal="center" vertical="top" wrapText="true"/>
    </xf>
    <xf applyAlignment="true" applyBorder="true" applyFont="true" applyNumberFormat="true" borderId="2" fillId="0" fontId="4" numFmtId="1004" quotePrefix="false">
      <alignment horizontal="center" vertical="top" wrapText="true"/>
    </xf>
    <xf applyAlignment="true" applyFont="true" applyNumberFormat="true" borderId="0" fillId="0" fontId="4" numFmtId="1004" quotePrefix="false">
      <alignment horizontal="center" vertical="top" wrapText="true"/>
    </xf>
    <xf applyBorder="true" applyFill="true" applyFont="true" applyNumberFormat="true" borderId="1" fillId="4" fontId="8" numFmtId="1005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sharedStrings.xml" Type="http://schemas.openxmlformats.org/officeDocument/2006/relationships/sharedStrings"/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externalLinks/externalLink1.xml" Type="http://schemas.openxmlformats.org/officeDocument/2006/relationships/externalLink"/>
  <Relationship Id="rId8" Target="theme/theme1.xml" Type="http://schemas.openxmlformats.org/officeDocument/2006/relationships/theme"/>
  <Relationship Id="rId4" Target="externalLinks/externalLink2.xml" Type="http://schemas.openxmlformats.org/officeDocument/2006/relationships/externalLink"/>
  <Relationship Id="rId7" Target="styles.xml" Type="http://schemas.openxmlformats.org/officeDocument/2006/relationships/styles"/>
  <Relationship Id="rId5" Target="externalLinks/externalLink3.xml" Type="http://schemas.openxmlformats.org/officeDocument/2006/relationships/externalLink"/>
</Relationships>

</file>

<file path=xl/externalLinks/_rels/externalLink1.xml.rels><?xml version="1.0" encoding="UTF-8" standalone="no" ?>
<Relationships xmlns="http://schemas.openxmlformats.org/package/2006/relationships">
  <Relationship Id="rId1" Target="file:///C:/Users/1/Desktop/&#1059;&#1078;&#1080;&#1085;&#1089;&#1082;&#1072;&#1103;/&#1059;&#1078;&#1080;&#1085;&#1089;&#1082;&#1072;&#1103;/&#1056;&#1055;&#1050;&#1056; &#1050;&#1055;&#1050;&#1056;/&#1050;&#1055;&#1050;&#1056; &#1085;&#1072; 2025-2027/2. &#1055;&#1088;&#1080;&#1082;&#1072;&#1079; &#1052;&#1046;&#1050;&#1061; 455-&#1054;&#1044; &#1086;&#1090; 15.10.2024&#1075;. 2025-2027&#1075;&#1075;/&#1054;&#1090;&#1074;&#1077;&#1090; &#1086; &#1076;&#1074;&#1080;&#1078; &#1089;&#1088;&#1077;&#1076;&#1089;&#1090;&#1074; 2024 &#1085;&#1072; 12.12.xlsx" TargetMode="External" Type="http://schemas.openxmlformats.org/officeDocument/2006/relationships/externalLinkPath"/>
</Relationships>

</file>

<file path=xl/externalLinks/_rels/externalLink2.xml.rels><?xml version="1.0" encoding="UTF-8" standalone="no" ?>
<Relationships xmlns="http://schemas.openxmlformats.org/package/2006/relationships">
  <Relationship Id="rId1" Target="file:///C:/Users/1/Desktop/&#1059;&#1078;&#1080;&#1085;&#1089;&#1082;&#1072;&#1103;/&#1059;&#1078;&#1080;&#1085;&#1089;&#1082;&#1072;&#1103;/&#1056;&#1055;&#1050;&#1056; &#1050;&#1055;&#1050;&#1056;/&#1050;&#1055;&#1050;&#1056; &#1085;&#1072; 2025-2027/2. &#1055;&#1088;&#1080;&#1082;&#1072;&#1079; &#1052;&#1046;&#1050;&#1061; 455-&#1054;&#1044; &#1086;&#1090; 15.10.2024&#1075;. 2025-2027&#1075;&#1075;/&#1054;&#1090;&#1074;&#1077;&#1090; &#1086; &#1076;&#1074;&#1080;&#1078; &#1089;&#1088;&#1077;&#1076;&#1089;&#1090;&#1074; 2025-27 &#1076;&#1086;&#1087; &#1085;&#1072; 12.12.xlsx" TargetMode="External" Type="http://schemas.openxmlformats.org/officeDocument/2006/relationships/externalLinkPath"/>
</Relationships>

</file>

<file path=xl/externalLinks/_rels/externalLink3.xml.rels><?xml version="1.0" encoding="UTF-8" standalone="no" ?>
<Relationships xmlns="http://schemas.openxmlformats.org/package/2006/relationships">
  <Relationship Id="rId1" Target="file:///C:/Users/1/Desktop/&#1059;&#1078;&#1080;&#1085;&#1089;&#1082;&#1072;&#1103;/&#1059;&#1078;&#1080;&#1085;&#1089;&#1082;&#1072;&#1103;/&#1056;&#1055;&#1050;&#1056; &#1050;&#1055;&#1050;&#1056;/&#1050;&#1055;&#1050;&#1056; &#1085;&#1072; 2025-2027/2. &#1055;&#1088;&#1080;&#1082;&#1072;&#1079; &#1052;&#1046;&#1050;&#1061; 455-&#1054;&#1044; &#1086;&#1090; 15.10.2024&#1075;. 2025-2027&#1075;&#1075;/&#1054;&#1090;&#1095;&#1077;&#1090; &#1086; &#1076;&#1074;&#1080;&#1078;&#1077;&#1085;&#1080;&#1080; &#1089;&#1088;&#1077;&#1076;&#1089;&#1090;&#1074; - 2024-12-11.xlsx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externalBook r:id="rId1">
    <sheetNames>
      <sheetName val="Лист1"/>
    </sheetNames>
    <sheetDataSet>
      <sheetData refreshError="false" sheetId="0">
        <row r="321">
          <cell r="AQ321" t="n" vm="0">
            <v>11312117.16</v>
          </cell>
        </row>
        <row r="7">
          <cell r="AQ7" t="n" vm="0">
            <v>885903.07</v>
          </cell>
        </row>
        <row r="219">
          <cell r="AQ219" t="n" vm="0">
            <v>3039797.88</v>
          </cell>
        </row>
        <row r="326">
          <cell r="AQ326" t="n" vm="0">
            <v>7084835.59</v>
          </cell>
        </row>
        <row r="62">
          <cell r="AQ62" t="n" vm="0">
            <v>4507683.05</v>
          </cell>
        </row>
        <row r="221">
          <cell r="AQ221" t="n" vm="0">
            <v>2450496.4</v>
          </cell>
        </row>
        <row r="329">
          <cell r="AQ329" t="n" vm="0">
            <v>12560656.25</v>
          </cell>
        </row>
        <row r="123">
          <cell r="AQ123" t="n" vm="0">
            <v>9166474.66</v>
          </cell>
        </row>
        <row r="177">
          <cell r="AQ177" t="n" vm="0">
            <v>2986804.01</v>
          </cell>
        </row>
        <row r="178">
          <cell r="AQ178" t="n" vm="0">
            <v>2258335.56</v>
          </cell>
        </row>
        <row r="239">
          <cell r="AQ239" t="n" vm="0">
            <v>694019.06</v>
          </cell>
        </row>
        <row r="133">
          <cell r="AQ133" t="n" vm="0">
            <v>8639018.34</v>
          </cell>
        </row>
        <row r="240">
          <cell r="AQ240" t="n" vm="0">
            <v>382947.32</v>
          </cell>
        </row>
        <row r="294">
          <cell r="AQ294" t="n" vm="0">
            <v>8730853.5</v>
          </cell>
        </row>
        <row r="242">
          <cell r="AQ242" t="n" vm="0">
            <v>286565.39</v>
          </cell>
        </row>
        <row r="296">
          <cell r="AQ296" t="n" vm="0">
            <v>18416942.32</v>
          </cell>
        </row>
        <row r="243">
          <cell r="AQ243" t="n" vm="0">
            <v>932702.73</v>
          </cell>
        </row>
        <row r="244">
          <cell r="AQ244" t="n" vm="0">
            <v>587400.24</v>
          </cell>
        </row>
        <row r="245">
          <cell r="AQ245" t="n" vm="0">
            <v>537889.12</v>
          </cell>
        </row>
        <row r="193">
          <cell r="AQ193" t="n" vm="0">
            <v>2385964.81</v>
          </cell>
        </row>
        <row r="247">
          <cell r="AQ247" t="n" vm="0">
            <v>1976459.92</v>
          </cell>
        </row>
        <row r="248">
          <cell r="AQ248" t="n" vm="0">
            <v>1144880.46</v>
          </cell>
        </row>
        <row r="249">
          <cell r="AQ249" t="n" vm="0">
            <v>1170079.83</v>
          </cell>
        </row>
        <row r="304">
          <cell r="AQ304" t="n" vm="0">
            <v>7399885.41</v>
          </cell>
        </row>
        <row r="199">
          <cell r="AQ199" t="n" vm="0">
            <v>4665933</v>
          </cell>
        </row>
        <row r="43">
          <cell r="AQ43" t="n" vm="0">
            <v>4603539.23</v>
          </cell>
        </row>
        <row r="204">
          <cell r="AQ204" t="n" vm="0">
            <v>23394015.18</v>
          </cell>
        </row>
        <row r="313">
          <cell r="AQ313" t="n" vm="0">
            <v>8806394.18</v>
          </cell>
        </row>
        <row r="263">
          <cell r="AQ263" t="n" vm="0">
            <v>674023.75</v>
          </cell>
        </row>
        <row r="316">
          <cell r="AQ316" t="n" vm="0">
            <v>6490885.24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externalBook r:id="rId1">
    <sheetNames>
      <sheetName val="Лист1"/>
    </sheetNames>
    <sheetDataSet>
      <sheetData refreshError="false" sheetId="0">
        <row r="29">
          <cell r="AQ29" t="n" vm="0">
            <v>10501294.46</v>
          </cell>
        </row>
        <row r="30">
          <cell r="AQ30" t="n" vm="0">
            <v>2198222.75</v>
          </cell>
        </row>
        <row r="31">
          <cell r="AQ31" t="n" vm="0">
            <v>1529614.29</v>
          </cell>
        </row>
        <row r="32">
          <cell r="AQ32" t="n" vm="0">
            <v>1051452.47</v>
          </cell>
        </row>
        <row r="33">
          <cell r="AQ33" t="n" vm="0">
            <v>2703590.61</v>
          </cell>
        </row>
        <row r="7">
          <cell r="AQ7" t="n" vm="0">
            <v>492820.11</v>
          </cell>
        </row>
        <row r="13">
          <cell r="AQ13" t="n" vm="0">
            <v>2945028.53</v>
          </cell>
        </row>
        <row r="14">
          <cell r="AQ14" t="n" vm="0">
            <v>5646042.88</v>
          </cell>
        </row>
        <row r="16">
          <cell r="AQ16" t="n" vm="0">
            <v>6125209.94</v>
          </cell>
        </row>
        <row r="19">
          <cell r="AQ19" t="n" vm="0">
            <v>5000015.43</v>
          </cell>
        </row>
        <row r="24">
          <cell r="AQ24" t="n" vm="0">
            <v>2629891.24</v>
          </cell>
        </row>
        <row r="25">
          <cell r="AQ25" t="n" vm="0">
            <v>5290300.69</v>
          </cell>
        </row>
        <row r="27">
          <cell r="AQ27" t="n" vm="0">
            <v>2192805.84</v>
          </cell>
        </row>
        <row r="28">
          <cell r="AQ28" t="n" vm="0">
            <v>2486212.76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externalBook r:id="rId1">
    <sheetNames>
      <sheetName val="Лист1"/>
    </sheetNames>
    <sheetDataSet>
      <sheetData refreshError="false" sheetId="0">
        <row r="389">
          <cell r="AQ389" t="n" vm="0">
            <v>25973388.67</v>
          </cell>
        </row>
        <row r="390">
          <cell r="AQ390" t="n" vm="0">
            <v>8102944.83</v>
          </cell>
        </row>
        <row r="391">
          <cell r="AQ391" t="n" vm="0">
            <v>13001394.36</v>
          </cell>
        </row>
        <row r="780">
          <cell r="AQ780" t="n" vm="0">
            <v>2460898.1</v>
          </cell>
        </row>
        <row r="781">
          <cell r="AQ781" t="n" vm="0">
            <v>130219.21</v>
          </cell>
        </row>
        <row r="393">
          <cell r="AQ393" t="n" vm="0">
            <v>9108751.27</v>
          </cell>
        </row>
        <row r="782">
          <cell r="AQ782" t="n" vm="0">
            <v>159622.23</v>
          </cell>
        </row>
        <row r="395">
          <cell r="AQ395" t="n" vm="0">
            <v>1248922.71</v>
          </cell>
        </row>
        <row r="785">
          <cell r="AQ785" t="n" vm="0">
            <v>1063714.08</v>
          </cell>
        </row>
        <row r="396">
          <cell r="AQ396" t="n" vm="0">
            <v>1125635.88</v>
          </cell>
        </row>
        <row r="397">
          <cell r="AQ397" t="n" vm="0">
            <v>6064140.2</v>
          </cell>
        </row>
        <row r="787">
          <cell r="AQ787" t="n" vm="0">
            <v>168831.53</v>
          </cell>
        </row>
        <row r="402">
          <cell r="AQ402" t="n" vm="0">
            <v>9360266.22</v>
          </cell>
        </row>
        <row r="14">
          <cell r="AQ14" t="n" vm="0">
            <v>2468479.58</v>
          </cell>
        </row>
        <row r="404">
          <cell r="AQ404" t="n" vm="0">
            <v>1529371.52</v>
          </cell>
        </row>
        <row r="405">
          <cell r="AQ405" t="n" vm="0">
            <v>1080286.11</v>
          </cell>
        </row>
        <row r="406">
          <cell r="AQ406" t="n" vm="0">
            <v>3622743.38</v>
          </cell>
        </row>
        <row r="19">
          <cell r="AQ19" t="n" vm="0">
            <v>2717686.14</v>
          </cell>
        </row>
        <row r="408">
          <cell r="AQ408" t="n" vm="0">
            <v>6039312.19</v>
          </cell>
        </row>
        <row r="409">
          <cell r="AQ409" t="n" vm="0">
            <v>6445943.09</v>
          </cell>
        </row>
        <row r="21">
          <cell r="AQ21" t="n" vm="0">
            <v>2925938</v>
          </cell>
        </row>
        <row r="22">
          <cell r="AQ22" t="n" vm="0">
            <v>2833443.62</v>
          </cell>
        </row>
        <row r="23">
          <cell r="AQ23" t="n" vm="0">
            <v>2627686.87</v>
          </cell>
        </row>
        <row r="417">
          <cell r="AQ417" t="n" vm="0">
            <v>7906539.88</v>
          </cell>
        </row>
        <row r="31">
          <cell r="AQ31" t="n" vm="0">
            <v>19571.91</v>
          </cell>
        </row>
        <row r="420">
          <cell r="AQ420" t="n" vm="0">
            <v>1299942.26</v>
          </cell>
        </row>
        <row r="421">
          <cell r="AQ421" t="n" vm="0">
            <v>8198593.14</v>
          </cell>
        </row>
        <row r="38">
          <cell r="AQ38" t="n" vm="0">
            <v>722434.19</v>
          </cell>
        </row>
        <row r="41">
          <cell r="AQ41" t="n" vm="0">
            <v>246138.17</v>
          </cell>
        </row>
        <row r="430">
          <cell r="AQ430" t="n" vm="0">
            <v>4817012.77</v>
          </cell>
        </row>
        <row r="43">
          <cell r="AQ43" t="n" vm="0">
            <v>531442.36</v>
          </cell>
        </row>
        <row r="433">
          <cell r="AQ433" t="n" vm="0">
            <v>589067.45</v>
          </cell>
        </row>
        <row r="44">
          <cell r="AQ44" t="n" vm="0">
            <v>659512.01</v>
          </cell>
        </row>
        <row r="46">
          <cell r="AQ46" t="n" vm="0">
            <v>10156.64</v>
          </cell>
        </row>
        <row r="435">
          <cell r="AQ435" t="n" vm="0">
            <v>1131552.07</v>
          </cell>
        </row>
        <row r="47">
          <cell r="AQ47" t="n" vm="0">
            <v>264108.52</v>
          </cell>
        </row>
        <row r="436">
          <cell r="AQ436" t="n" vm="0">
            <v>286710.4</v>
          </cell>
        </row>
        <row r="48">
          <cell r="AQ48" t="n" vm="0">
            <v>224821.47</v>
          </cell>
        </row>
        <row r="437">
          <cell r="AQ437" t="n" vm="0">
            <v>580204.14</v>
          </cell>
        </row>
        <row r="440">
          <cell r="AQ440" t="n" vm="0">
            <v>6184420.58</v>
          </cell>
        </row>
        <row r="53">
          <cell r="AQ53" t="n" vm="0">
            <v>3149217.09</v>
          </cell>
        </row>
        <row r="442">
          <cell r="AQ442" t="n" vm="0">
            <v>3594321.69</v>
          </cell>
        </row>
        <row r="447">
          <cell r="AQ447" t="n" vm="0">
            <v>154443.68</v>
          </cell>
        </row>
        <row r="59">
          <cell r="AQ59" t="n" vm="0">
            <v>719272.98</v>
          </cell>
        </row>
        <row r="60">
          <cell r="AQ60" t="n" vm="0">
            <v>193658.47</v>
          </cell>
        </row>
        <row r="583">
          <cell r="AQ583" t="n" vm="0">
            <v>2107381.47</v>
          </cell>
        </row>
        <row r="584">
          <cell r="AQ584" t="n" vm="0">
            <v>915534.38</v>
          </cell>
        </row>
        <row r="587">
          <cell r="AQ587" t="n" vm="0">
            <v>325034.2</v>
          </cell>
        </row>
        <row r="198">
          <cell r="AQ198" t="n" vm="0">
            <v>6333364.97</v>
          </cell>
        </row>
        <row r="200">
          <cell r="AQ200" t="n" vm="0">
            <v>811833.05</v>
          </cell>
        </row>
        <row r="589">
          <cell r="AQ589" t="n" vm="0">
            <v>2633357.2</v>
          </cell>
        </row>
        <row r="592">
          <cell r="AQ592" t="n" vm="0">
            <v>12904864.82</v>
          </cell>
        </row>
        <row r="593">
          <cell r="AQ593" t="n" vm="0">
            <v>11589974.07</v>
          </cell>
        </row>
        <row r="206">
          <cell r="AQ206" t="n" vm="0">
            <v>1144701.42</v>
          </cell>
        </row>
        <row r="207">
          <cell r="AQ207" t="n" vm="0">
            <v>2811370.6</v>
          </cell>
        </row>
        <row r="597">
          <cell r="AQ597" t="n" vm="0">
            <v>14736184.47</v>
          </cell>
        </row>
        <row r="598">
          <cell r="AQ598" t="n" vm="0">
            <v>14514773.21</v>
          </cell>
        </row>
        <row r="209">
          <cell r="AQ209" t="n" vm="0">
            <v>3321868.51</v>
          </cell>
        </row>
        <row r="211">
          <cell r="AQ211" t="n" vm="0">
            <v>4129413.65</v>
          </cell>
        </row>
        <row r="601">
          <cell r="AQ601" t="n" vm="0">
            <v>5567792.8</v>
          </cell>
        </row>
        <row r="602">
          <cell r="AQ602" t="n" vm="0">
            <v>22687559.74</v>
          </cell>
        </row>
        <row r="214">
          <cell r="AQ214" t="n" vm="0">
            <v>351412.05</v>
          </cell>
        </row>
        <row r="605">
          <cell r="AQ605" t="n" vm="0">
            <v>19038428.47</v>
          </cell>
        </row>
        <row r="217">
          <cell r="AQ217" t="n" vm="0">
            <v>7294241.75</v>
          </cell>
        </row>
        <row r="606">
          <cell r="AQ606" t="n" vm="0">
            <v>1269955.48</v>
          </cell>
        </row>
        <row r="218">
          <cell r="AQ218" t="n" vm="0">
            <v>216918.01</v>
          </cell>
        </row>
        <row r="607">
          <cell r="AQ607" t="n" vm="0">
            <v>18915637.04</v>
          </cell>
        </row>
        <row r="219">
          <cell r="AQ219" t="n" vm="0">
            <v>10891373.02</v>
          </cell>
        </row>
        <row r="608">
          <cell r="AQ608" t="n" vm="0">
            <v>29029372.62</v>
          </cell>
        </row>
        <row r="220">
          <cell r="AQ220" t="n" vm="0">
            <v>36433870.77</v>
          </cell>
        </row>
        <row r="222">
          <cell r="AQ222" t="n" vm="0">
            <v>19834487.57</v>
          </cell>
        </row>
        <row r="228">
          <cell r="AQ228" t="n" vm="0">
            <v>12046514.9</v>
          </cell>
        </row>
        <row r="229">
          <cell r="AQ229" t="n" vm="0">
            <v>2895862.34</v>
          </cell>
        </row>
        <row r="230">
          <cell r="AQ230" t="n" vm="0">
            <v>12397462.62</v>
          </cell>
        </row>
        <row r="231">
          <cell r="AQ231" t="n" vm="0">
            <v>28405905.92</v>
          </cell>
        </row>
        <row r="625">
          <cell r="AQ625" t="n" vm="0">
            <v>23464933.76</v>
          </cell>
        </row>
        <row r="238">
          <cell r="AQ238" t="n" vm="0">
            <v>11883203.08</v>
          </cell>
        </row>
        <row r="627">
          <cell r="AQ627" t="n" vm="0">
            <v>7588181.1</v>
          </cell>
        </row>
        <row r="239">
          <cell r="AQ239" t="n" vm="0">
            <v>13628893.04</v>
          </cell>
        </row>
        <row r="628">
          <cell r="AQ628" t="n" vm="0">
            <v>1628267.57</v>
          </cell>
        </row>
        <row r="630">
          <cell r="AQ630" t="n" vm="0">
            <v>6018407.85</v>
          </cell>
        </row>
        <row r="242">
          <cell r="AQ242" t="n" vm="0">
            <v>6855623.87</v>
          </cell>
        </row>
        <row r="243">
          <cell r="AQ243" t="n" vm="0">
            <v>4665107.47</v>
          </cell>
        </row>
        <row r="634">
          <cell r="AQ634" t="n" vm="0">
            <v>15456844.87</v>
          </cell>
        </row>
        <row r="637">
          <cell r="AQ637" t="n" vm="0">
            <v>1130875.09</v>
          </cell>
        </row>
        <row r="638">
          <cell r="AQ638" t="n" vm="0">
            <v>3226929.76</v>
          </cell>
        </row>
        <row r="640">
          <cell r="AQ640" t="n" vm="0">
            <v>3832456.98</v>
          </cell>
        </row>
        <row r="641">
          <cell r="AQ641" t="n" vm="0">
            <v>8855577.9</v>
          </cell>
        </row>
        <row r="643">
          <cell r="AQ643" t="n" vm="0">
            <v>537875</v>
          </cell>
        </row>
        <row r="64">
          <cell r="AQ64" t="n" vm="0">
            <v>4029554.73</v>
          </cell>
        </row>
        <row r="66">
          <cell r="AQ66" t="n" vm="0">
            <v>1286904.64</v>
          </cell>
        </row>
        <row r="455">
          <cell r="AQ455" t="n" vm="0">
            <v>122985.37</v>
          </cell>
        </row>
        <row r="456">
          <cell r="AQ456" t="n" vm="0">
            <v>12964.88</v>
          </cell>
        </row>
        <row r="68">
          <cell r="AQ68" t="n" vm="0">
            <v>524471.71</v>
          </cell>
        </row>
        <row r="69">
          <cell r="AQ69" t="n" vm="0">
            <v>80218.12</v>
          </cell>
        </row>
        <row r="458">
          <cell r="AQ458" t="n" vm="0">
            <v>3094601.11</v>
          </cell>
        </row>
        <row r="70">
          <cell r="AQ70" t="n" vm="0">
            <v>579011.45</v>
          </cell>
        </row>
        <row r="459">
          <cell r="AQ459" t="n" vm="0">
            <v>2131225.85</v>
          </cell>
        </row>
        <row r="461">
          <cell r="AQ461" t="n" vm="0">
            <v>1363488.54</v>
          </cell>
        </row>
        <row r="72">
          <cell r="AQ72" t="n" vm="0">
            <v>4747636.08</v>
          </cell>
        </row>
        <row r="74">
          <cell r="AQ74" t="n" vm="0">
            <v>4862563.44</v>
          </cell>
        </row>
        <row r="464">
          <cell r="AQ464" t="n" vm="0">
            <v>656992.96</v>
          </cell>
        </row>
        <row r="75">
          <cell r="AQ75" t="n" vm="0">
            <v>4954779.28</v>
          </cell>
        </row>
        <row r="465">
          <cell r="AQ465" t="n" vm="0">
            <v>5726192.43</v>
          </cell>
        </row>
        <row r="466">
          <cell r="AQ466" t="n" vm="0">
            <v>4299547.02</v>
          </cell>
        </row>
        <row r="467">
          <cell r="AQ467" t="n" vm="0">
            <v>1723301</v>
          </cell>
        </row>
        <row r="468">
          <cell r="AQ468" t="n" vm="0">
            <v>644664.91</v>
          </cell>
        </row>
        <row r="469">
          <cell r="AQ469" t="n" vm="0">
            <v>354519.53</v>
          </cell>
        </row>
        <row r="485">
          <cell r="AQ485" t="n" vm="0">
            <v>1924487.13</v>
          </cell>
        </row>
        <row r="487">
          <cell r="AQ487" t="n" vm="0">
            <v>7034305.5</v>
          </cell>
        </row>
        <row r="98">
          <cell r="AQ98" t="n" vm="0">
            <v>61556.39</v>
          </cell>
        </row>
        <row r="488">
          <cell r="AQ488" t="n" vm="0">
            <v>3100707.91</v>
          </cell>
        </row>
        <row r="489">
          <cell r="AQ489" t="n" vm="0">
            <v>909824.81</v>
          </cell>
        </row>
        <row r="494">
          <cell r="AQ494" t="n" vm="0">
            <v>1284454.46</v>
          </cell>
        </row>
        <row r="495">
          <cell r="AQ495" t="n" vm="0">
            <v>1233805.89</v>
          </cell>
        </row>
        <row r="496">
          <cell r="AQ496" t="n" vm="0">
            <v>1208504.38</v>
          </cell>
        </row>
        <row r="497">
          <cell r="AQ497" t="n" vm="0">
            <v>868583.44</v>
          </cell>
        </row>
        <row r="498">
          <cell r="AQ498" t="n" vm="0">
            <v>767995.54</v>
          </cell>
        </row>
        <row r="110">
          <cell r="AQ110" t="n" vm="0">
            <v>50743.87</v>
          </cell>
        </row>
        <row r="499">
          <cell r="AQ499" t="n" vm="0">
            <v>8470987.29</v>
          </cell>
        </row>
        <row r="500">
          <cell r="AQ500" t="n" vm="0">
            <v>1735012.16</v>
          </cell>
        </row>
        <row r="501">
          <cell r="AQ501" t="n" vm="0">
            <v>1576004.07</v>
          </cell>
        </row>
        <row r="502">
          <cell r="AQ502" t="n" vm="0">
            <v>953572.68</v>
          </cell>
        </row>
        <row r="503">
          <cell r="AQ503" t="n" vm="0">
            <v>1290141.59</v>
          </cell>
        </row>
        <row r="115">
          <cell r="AQ115" t="n" vm="0">
            <v>790638.81</v>
          </cell>
        </row>
        <row r="504">
          <cell r="AQ504" t="n" vm="0">
            <v>4831900.9</v>
          </cell>
        </row>
        <row r="505">
          <cell r="AQ505" t="n" vm="0">
            <v>528593.28</v>
          </cell>
        </row>
        <row r="506">
          <cell r="AQ506" t="n" vm="0">
            <v>7891631.46</v>
          </cell>
        </row>
        <row r="117">
          <cell r="AQ117" t="n" vm="0">
            <v>4347741.47</v>
          </cell>
        </row>
        <row r="118">
          <cell r="AQ118" t="n" vm="0">
            <v>569010.41</v>
          </cell>
        </row>
        <row r="119">
          <cell r="AQ119" t="n" vm="0">
            <v>540715.56</v>
          </cell>
        </row>
        <row r="508">
          <cell r="AQ508" t="n" vm="0">
            <v>786813.2</v>
          </cell>
        </row>
        <row r="509">
          <cell r="AQ509" t="n" vm="0">
            <v>1570987.94</v>
          </cell>
        </row>
        <row r="510">
          <cell r="AQ510" t="n" vm="0">
            <v>10467736.8</v>
          </cell>
        </row>
        <row r="511">
          <cell r="AQ511" t="n" vm="0">
            <v>8768181.9</v>
          </cell>
        </row>
        <row r="122">
          <cell r="AQ122" t="n" vm="0">
            <v>819421.97</v>
          </cell>
        </row>
        <row r="512">
          <cell r="AQ512" t="n" vm="0">
            <v>1634775.18</v>
          </cell>
        </row>
        <row r="126">
          <cell r="AQ126" t="n" vm="0">
            <v>293818.08</v>
          </cell>
        </row>
        <row r="260">
          <cell r="AQ260" t="n" vm="0">
            <v>393666.3</v>
          </cell>
        </row>
        <row r="261">
          <cell r="AQ261" t="n" vm="0">
            <v>2206163.35</v>
          </cell>
        </row>
        <row r="262">
          <cell r="AQ262" t="n" vm="0">
            <v>9079399.39</v>
          </cell>
        </row>
        <row r="263">
          <cell r="AQ263" t="n" vm="0">
            <v>1922790.69</v>
          </cell>
        </row>
        <row r="265">
          <cell r="AQ265" t="n" vm="0">
            <v>984707.34</v>
          </cell>
        </row>
        <row r="658">
          <cell r="AQ658" t="n" vm="0">
            <v>2446917.83</v>
          </cell>
        </row>
        <row r="270">
          <cell r="AQ270" t="n" vm="0">
            <v>1211333.38</v>
          </cell>
        </row>
        <row r="660">
          <cell r="AQ660" t="n" vm="0">
            <v>11166727.55</v>
          </cell>
        </row>
        <row r="272">
          <cell r="AQ272" t="n" vm="0">
            <v>1491210.11</v>
          </cell>
        </row>
        <row r="663">
          <cell r="AQ663" t="n" vm="0">
            <v>9402022.45</v>
          </cell>
        </row>
        <row r="664">
          <cell r="AQ664" t="n" vm="0">
            <v>10332856.23</v>
          </cell>
        </row>
        <row r="276">
          <cell r="AQ276" t="n" vm="0">
            <v>1984926.18</v>
          </cell>
        </row>
        <row r="277">
          <cell r="AQ277" t="n" vm="0">
            <v>5786629.37</v>
          </cell>
        </row>
        <row r="278">
          <cell r="AQ278" t="n" vm="0">
            <v>2994279.08</v>
          </cell>
        </row>
        <row r="667">
          <cell r="AQ667" t="n" vm="0">
            <v>4085687.69</v>
          </cell>
        </row>
        <row r="668">
          <cell r="AQ668" t="n" vm="0">
            <v>8487496.94</v>
          </cell>
        </row>
        <row r="279">
          <cell r="AQ279" t="n" vm="0">
            <v>12463928.46</v>
          </cell>
        </row>
        <row r="281">
          <cell r="AQ281" t="n" vm="0">
            <v>28704.23</v>
          </cell>
        </row>
        <row r="671">
          <cell r="AQ671" t="n" vm="0">
            <v>8067636.85</v>
          </cell>
        </row>
        <row r="672">
          <cell r="AQ672" t="n" vm="0">
            <v>3334709.81</v>
          </cell>
        </row>
        <row r="284">
          <cell r="AQ284" t="n" vm="0">
            <v>5685203.5</v>
          </cell>
        </row>
        <row r="673">
          <cell r="AQ673" t="n" vm="0">
            <v>2778064.99</v>
          </cell>
        </row>
        <row r="675">
          <cell r="AQ675" t="n" vm="0">
            <v>15593304.69</v>
          </cell>
        </row>
        <row r="677">
          <cell r="AQ677" t="n" vm="0">
            <v>1803288.65</v>
          </cell>
        </row>
        <row r="680">
          <cell r="AQ680" t="n" vm="0">
            <v>163963.81</v>
          </cell>
        </row>
        <row r="681">
          <cell r="AQ681" t="n" vm="0">
            <v>8163043.88</v>
          </cell>
        </row>
        <row r="292">
          <cell r="AQ292" t="n" vm="0">
            <v>986805.12</v>
          </cell>
        </row>
        <row r="293">
          <cell r="AQ293" t="n" vm="0">
            <v>5025789.79</v>
          </cell>
        </row>
        <row r="682">
          <cell r="AQ682" t="n" vm="0">
            <v>8154096.95</v>
          </cell>
        </row>
        <row r="683">
          <cell r="AQ683" t="n" vm="0">
            <v>8447222.17</v>
          </cell>
        </row>
        <row r="294">
          <cell r="AQ294" t="n" vm="0">
            <v>12866380.99</v>
          </cell>
        </row>
        <row r="295">
          <cell r="AQ295" t="n" vm="0">
            <v>14969262.47</v>
          </cell>
        </row>
        <row r="296">
          <cell r="AQ296" t="n" vm="0">
            <v>11925864.12</v>
          </cell>
        </row>
        <row r="685">
          <cell r="AQ685" t="n" vm="0">
            <v>4709295.12</v>
          </cell>
        </row>
        <row r="302">
          <cell r="AQ302" t="n" vm="0">
            <v>780874.19</v>
          </cell>
        </row>
        <row r="691">
          <cell r="AQ691" t="n" vm="0">
            <v>11738083.39</v>
          </cell>
        </row>
        <row r="692">
          <cell r="AQ692" t="n" vm="0">
            <v>3284740.04</v>
          </cell>
        </row>
        <row r="304">
          <cell r="AQ304" t="n" vm="0">
            <v>671889.51</v>
          </cell>
        </row>
        <row r="695">
          <cell r="AQ695" t="n" vm="0">
            <v>956005.14</v>
          </cell>
        </row>
        <row r="306">
          <cell r="AQ306" t="n" vm="0">
            <v>4543523.1</v>
          </cell>
        </row>
        <row r="307">
          <cell r="AQ307" t="n" vm="0">
            <v>536980.39</v>
          </cell>
        </row>
        <row r="697">
          <cell r="AQ697" t="n" vm="0">
            <v>10533289.19</v>
          </cell>
        </row>
        <row r="698">
          <cell r="AQ698" t="n" vm="0">
            <v>11182586.96</v>
          </cell>
        </row>
        <row r="310">
          <cell r="AQ310" t="n" vm="0">
            <v>9505446.8</v>
          </cell>
        </row>
        <row r="311">
          <cell r="AQ311" t="n" vm="0">
            <v>7233905.25</v>
          </cell>
        </row>
        <row r="314">
          <cell r="AQ314" t="n" vm="0">
            <v>451053.55</v>
          </cell>
        </row>
        <row r="315">
          <cell r="AQ315" t="n" vm="0">
            <v>6542621.16</v>
          </cell>
        </row>
        <row r="704">
          <cell r="AQ704" t="n" vm="0">
            <v>3724967.43</v>
          </cell>
        </row>
        <row r="705">
          <cell r="AQ705" t="n" vm="0">
            <v>1913882.97</v>
          </cell>
        </row>
        <row r="316">
          <cell r="AQ316" t="n" vm="0">
            <v>4006242.98</v>
          </cell>
        </row>
        <row r="706">
          <cell r="AQ706" t="n" vm="0">
            <v>1252751.09</v>
          </cell>
        </row>
        <row r="317">
          <cell r="AQ317" t="n" vm="0">
            <v>6297532.22</v>
          </cell>
        </row>
        <row r="318">
          <cell r="AQ318" t="n" vm="0">
            <v>1793609.55</v>
          </cell>
        </row>
        <row r="707">
          <cell r="AQ707" t="n" vm="0">
            <v>1736226</v>
          </cell>
        </row>
        <row r="319">
          <cell r="AQ319" t="n" vm="0">
            <v>2290331.27</v>
          </cell>
        </row>
        <row r="708">
          <cell r="AQ708" t="n" vm="0">
            <v>10706146.13</v>
          </cell>
        </row>
        <row r="321">
          <cell r="AQ321" t="n" vm="0">
            <v>1475368.01</v>
          </cell>
        </row>
        <row r="323">
          <cell r="AQ323" t="n" vm="0">
            <v>2237833.17</v>
          </cell>
        </row>
        <row r="324">
          <cell r="AQ324" t="n" vm="0">
            <v>9051831.83</v>
          </cell>
        </row>
        <row r="326">
          <cell r="AQ326" t="n" vm="0">
            <v>8593907.44</v>
          </cell>
        </row>
        <row r="715">
          <cell r="AQ715" t="n" vm="0">
            <v>18698876.2</v>
          </cell>
        </row>
        <row r="716">
          <cell r="AQ716" t="n" vm="0">
            <v>18036802.25</v>
          </cell>
        </row>
        <row r="328">
          <cell r="AQ328" t="n" vm="0">
            <v>16026195.47</v>
          </cell>
        </row>
        <row r="717">
          <cell r="AQ717" t="n" vm="0">
            <v>18030618.65</v>
          </cell>
        </row>
        <row r="329">
          <cell r="AQ329" t="n" vm="0">
            <v>7738691.93</v>
          </cell>
        </row>
        <row r="330">
          <cell r="AQ330" t="n" vm="0">
            <v>4342906.42</v>
          </cell>
        </row>
        <row r="720">
          <cell r="AQ720" t="n" vm="0">
            <v>14294587.53</v>
          </cell>
        </row>
        <row r="331">
          <cell r="AQ331" t="n" vm="0">
            <v>1311609.89</v>
          </cell>
        </row>
        <row r="332">
          <cell r="AQ332" t="n" vm="0">
            <v>571057.78</v>
          </cell>
        </row>
        <row r="721">
          <cell r="AQ721" t="n" vm="0">
            <v>2285420.91</v>
          </cell>
        </row>
        <row r="333">
          <cell r="AQ333" t="n" vm="0">
            <v>518237.52</v>
          </cell>
        </row>
        <row r="724">
          <cell r="AQ724" t="n" vm="0">
            <v>357044.43</v>
          </cell>
        </row>
        <row r="336">
          <cell r="AQ336" t="n" vm="0">
            <v>929402.22</v>
          </cell>
        </row>
        <row r="725">
          <cell r="AQ725" t="n" vm="0">
            <v>489552.25</v>
          </cell>
        </row>
        <row r="726">
          <cell r="AQ726" t="n" vm="0">
            <v>94557.64</v>
          </cell>
        </row>
        <row r="732">
          <cell r="AQ732" t="n" vm="0">
            <v>5585586.42</v>
          </cell>
        </row>
        <row r="344">
          <cell r="AQ344" t="n" vm="0">
            <v>5112771.44</v>
          </cell>
        </row>
        <row r="346">
          <cell r="AQ346" t="n" vm="0">
            <v>4061599.78</v>
          </cell>
        </row>
        <row r="736">
          <cell r="AQ736" t="n" vm="0">
            <v>9452769.73</v>
          </cell>
        </row>
        <row r="348">
          <cell r="AQ348" t="n" vm="0">
            <v>9998890.77</v>
          </cell>
        </row>
        <row r="738">
          <cell r="AQ738" t="n" vm="0">
            <v>6747408.44</v>
          </cell>
        </row>
        <row r="740">
          <cell r="AQ740" t="n" vm="0">
            <v>15072335.31</v>
          </cell>
        </row>
        <row r="743">
          <cell r="AQ743" t="n" vm="0">
            <v>3529855.17</v>
          </cell>
        </row>
        <row r="746">
          <cell r="AQ746" t="n" vm="0">
            <v>6364236.35</v>
          </cell>
        </row>
        <row r="360">
          <cell r="AQ360" t="n" vm="0">
            <v>1908798.6</v>
          </cell>
        </row>
        <row r="749">
          <cell r="AQ749" t="n" vm="0">
            <v>1519155.71</v>
          </cell>
        </row>
        <row r="363">
          <cell r="AQ363" t="n" vm="0">
            <v>4076950.9</v>
          </cell>
        </row>
        <row r="364">
          <cell r="AQ364" t="n" vm="0">
            <v>5721211.37</v>
          </cell>
        </row>
        <row r="365">
          <cell r="AQ365" t="n" vm="0">
            <v>1595517.32</v>
          </cell>
        </row>
        <row r="755">
          <cell r="AQ755" t="n" vm="0">
            <v>2600659.37</v>
          </cell>
        </row>
        <row r="757">
          <cell r="AQ757" t="n" vm="0">
            <v>10512567.16</v>
          </cell>
        </row>
        <row r="758">
          <cell r="AQ758" t="n" vm="0">
            <v>10332530.45</v>
          </cell>
        </row>
        <row r="369">
          <cell r="AQ369" t="n" vm="0">
            <v>8782978.42</v>
          </cell>
        </row>
        <row r="759">
          <cell r="AQ759" t="n" vm="0">
            <v>10955223.63</v>
          </cell>
        </row>
        <row r="760">
          <cell r="AQ760" t="n" vm="0">
            <v>6587465.42</v>
          </cell>
        </row>
        <row r="372">
          <cell r="AQ372" t="n" vm="0">
            <v>7090536.96</v>
          </cell>
        </row>
        <row r="373">
          <cell r="AQ373" t="n" vm="0">
            <v>22356425.49</v>
          </cell>
        </row>
        <row r="762">
          <cell r="AQ762" t="n" vm="0">
            <v>14083325.11</v>
          </cell>
        </row>
        <row r="763">
          <cell r="AQ763" t="n" vm="0">
            <v>6844399.69</v>
          </cell>
        </row>
        <row r="764">
          <cell r="AQ764" t="n" vm="0">
            <v>7290368.43</v>
          </cell>
        </row>
        <row r="375">
          <cell r="AQ375" t="n" vm="0">
            <v>2945289.84</v>
          </cell>
        </row>
        <row r="376">
          <cell r="AQ376" t="n" vm="0">
            <v>3556479.89</v>
          </cell>
        </row>
        <row r="377">
          <cell r="AQ377" t="n" vm="0">
            <v>1417080.88</v>
          </cell>
        </row>
        <row r="378">
          <cell r="AQ378" t="n" vm="0">
            <v>8903644.71</v>
          </cell>
        </row>
        <row r="767">
          <cell r="AQ767" t="n" vm="0">
            <v>1967546.24</v>
          </cell>
        </row>
        <row r="379">
          <cell r="AQ379" t="n" vm="0">
            <v>1264872.92</v>
          </cell>
        </row>
        <row r="768">
          <cell r="AQ768" t="n" vm="0">
            <v>3364542.49</v>
          </cell>
        </row>
        <row r="380">
          <cell r="AQ380" t="n" vm="0">
            <v>1446869.31</v>
          </cell>
        </row>
        <row r="381">
          <cell r="AQ381" t="n" vm="0">
            <v>835020.07</v>
          </cell>
        </row>
        <row r="382">
          <cell r="AQ382" t="n" vm="0">
            <v>4553146.77</v>
          </cell>
        </row>
        <row r="383">
          <cell r="AQ383" t="n" vm="0">
            <v>13286936.66</v>
          </cell>
        </row>
        <row r="772">
          <cell r="AQ772" t="n" vm="0">
            <v>14833057.1</v>
          </cell>
        </row>
        <row r="128">
          <cell r="AQ128" t="n" vm="0">
            <v>1098958.2</v>
          </cell>
        </row>
        <row r="519">
          <cell r="AQ519" t="n" vm="0">
            <v>2967198.67</v>
          </cell>
        </row>
        <row r="132">
          <cell r="AQ132" t="n" vm="0">
            <v>1255024.8</v>
          </cell>
        </row>
        <row r="134">
          <cell r="AQ134" t="n" vm="0">
            <v>66427.03</v>
          </cell>
        </row>
        <row r="135">
          <cell r="AQ135" t="n" vm="0">
            <v>11537118.59</v>
          </cell>
        </row>
        <row r="136">
          <cell r="AQ136" t="n" vm="0">
            <v>2905596.63</v>
          </cell>
        </row>
        <row r="525">
          <cell r="AQ525" t="n" vm="0">
            <v>867233.79</v>
          </cell>
        </row>
        <row r="140">
          <cell r="AQ140" t="n" vm="0">
            <v>20031820.43</v>
          </cell>
        </row>
        <row r="141">
          <cell r="AQ141" t="n" vm="0">
            <v>5781070.68</v>
          </cell>
        </row>
        <row r="142">
          <cell r="AQ142" t="n" vm="0">
            <v>19225582.63</v>
          </cell>
        </row>
        <row r="532">
          <cell r="AQ532" t="n" vm="0">
            <v>5243604.92</v>
          </cell>
        </row>
        <row r="144">
          <cell r="AQ144" t="n" vm="0">
            <v>998.55</v>
          </cell>
        </row>
        <row r="145">
          <cell r="AQ145" t="n" vm="0">
            <v>3574266.78</v>
          </cell>
        </row>
        <row r="534">
          <cell r="AQ534" t="n" vm="0">
            <v>11398516.96</v>
          </cell>
        </row>
        <row r="146">
          <cell r="AQ146" t="n" vm="0">
            <v>4528219.86</v>
          </cell>
        </row>
        <row r="535">
          <cell r="AQ535" t="n" vm="0">
            <v>1738631.14</v>
          </cell>
        </row>
        <row r="147">
          <cell r="AQ147" t="n" vm="0">
            <v>182804.58</v>
          </cell>
        </row>
        <row r="536">
          <cell r="AQ536" t="n" vm="0">
            <v>4361525.63</v>
          </cell>
        </row>
        <row r="148">
          <cell r="AQ148" t="n" vm="0">
            <v>370491.83</v>
          </cell>
        </row>
        <row r="149">
          <cell r="AQ149" t="n" vm="0">
            <v>3286302.16</v>
          </cell>
        </row>
        <row r="538">
          <cell r="AQ538" t="n" vm="0">
            <v>22948650.67</v>
          </cell>
        </row>
        <row r="150">
          <cell r="AQ150" t="n" vm="0">
            <v>5848220.16</v>
          </cell>
        </row>
        <row r="539">
          <cell r="AQ539" t="n" vm="0">
            <v>14193033.2</v>
          </cell>
        </row>
        <row r="151">
          <cell r="AQ151" t="n" vm="0">
            <v>6508461.51</v>
          </cell>
        </row>
        <row r="541">
          <cell r="AQ541" t="n" vm="0">
            <v>4536979.76</v>
          </cell>
        </row>
        <row r="152">
          <cell r="AQ152" t="n" vm="0">
            <v>9414823.15</v>
          </cell>
        </row>
        <row r="154">
          <cell r="AQ154" t="n" vm="0">
            <v>10700884.34</v>
          </cell>
        </row>
        <row r="543">
          <cell r="AQ543" t="n" vm="0">
            <v>385670.86</v>
          </cell>
        </row>
        <row r="155">
          <cell r="AQ155" t="n" vm="0">
            <v>4568061.05</v>
          </cell>
        </row>
        <row r="156">
          <cell r="AQ156" t="n" vm="0">
            <v>144119.26</v>
          </cell>
        </row>
        <row r="545">
          <cell r="AQ545" t="n" vm="0">
            <v>2599341.79</v>
          </cell>
        </row>
        <row r="157">
          <cell r="AQ157" t="n" vm="0">
            <v>178436.86</v>
          </cell>
        </row>
        <row r="546">
          <cell r="AQ546" t="n" vm="0">
            <v>6195673.94</v>
          </cell>
        </row>
        <row r="158">
          <cell r="AQ158" t="n" vm="0">
            <v>172879.96</v>
          </cell>
        </row>
        <row r="547">
          <cell r="AQ547" t="n" vm="0">
            <v>674023.75</v>
          </cell>
        </row>
        <row r="548">
          <cell r="AQ548" t="n" vm="0">
            <v>4464041.49</v>
          </cell>
        </row>
        <row r="160">
          <cell r="AQ160" t="n" vm="0">
            <v>5982119.79</v>
          </cell>
        </row>
        <row r="161">
          <cell r="AQ161" t="n" vm="0">
            <v>4533727.71</v>
          </cell>
        </row>
        <row r="550">
          <cell r="AQ550" t="n" vm="0">
            <v>2540910.87</v>
          </cell>
        </row>
        <row r="162">
          <cell r="AQ162" t="n" vm="0">
            <v>35504.25</v>
          </cell>
        </row>
        <row r="554">
          <cell r="AQ554" t="n" vm="0">
            <v>539328.45</v>
          </cell>
        </row>
        <row r="168">
          <cell r="AQ168" t="n" vm="0">
            <v>5899310.84</v>
          </cell>
        </row>
        <row r="169">
          <cell r="AQ169" t="n" vm="0">
            <v>2114829.56</v>
          </cell>
        </row>
        <row r="558">
          <cell r="AQ558" t="n" vm="0">
            <v>19511437.44</v>
          </cell>
        </row>
        <row r="170">
          <cell r="AQ170" t="n" vm="0">
            <v>1384019.52</v>
          </cell>
        </row>
        <row r="560">
          <cell r="AQ560" t="n" vm="0">
            <v>5849533.31</v>
          </cell>
        </row>
        <row r="171">
          <cell r="AQ171" t="n" vm="0">
            <v>4984989.52</v>
          </cell>
        </row>
        <row r="174">
          <cell r="AQ174" t="n" vm="0">
            <v>3284878.3</v>
          </cell>
        </row>
        <row r="563">
          <cell r="AQ563" t="n" vm="0">
            <v>5448498.3</v>
          </cell>
        </row>
        <row r="176">
          <cell r="AQ176" t="n" vm="0">
            <v>2871973.96</v>
          </cell>
        </row>
        <row r="177">
          <cell r="AQ177" t="n" vm="0">
            <v>521443.59</v>
          </cell>
        </row>
        <row r="178">
          <cell r="AQ178" t="n" vm="0">
            <v>631501.51</v>
          </cell>
        </row>
        <row r="179">
          <cell r="AQ179" t="n" vm="0">
            <v>1846176.91</v>
          </cell>
        </row>
        <row r="180">
          <cell r="AQ180" t="n" vm="0">
            <v>1970629.7</v>
          </cell>
        </row>
        <row r="569">
          <cell r="AQ569" t="n" vm="0">
            <v>12528150.33</v>
          </cell>
        </row>
        <row r="570">
          <cell r="AQ570" t="n" vm="0">
            <v>9382907.26</v>
          </cell>
        </row>
        <row r="571">
          <cell r="AQ571" t="n" vm="0">
            <v>15132631.02</v>
          </cell>
        </row>
        <row r="573">
          <cell r="AQ573" t="n" vm="0">
            <v>21209818.11</v>
          </cell>
        </row>
        <row r="184">
          <cell r="AQ184" t="n" vm="0">
            <v>178533.04</v>
          </cell>
        </row>
        <row r="574">
          <cell r="AQ574" t="n" vm="0">
            <v>4987595.96</v>
          </cell>
        </row>
        <row r="575">
          <cell r="AQ575" t="n" vm="0">
            <v>3473860.61</v>
          </cell>
        </row>
        <row r="187">
          <cell r="AQ187" t="n" vm="0">
            <v>860720.22</v>
          </cell>
        </row>
        <row r="577">
          <cell r="AQ577" t="n" vm="0">
            <v>13954913.58</v>
          </cell>
        </row>
        <row r="190">
          <cell r="AQ190" t="n" vm="0">
            <v>2237571.18</v>
          </cell>
        </row>
        <row r="191">
          <cell r="AQ191" t="n" vm="0">
            <v>368907.23</v>
          </cell>
        </row>
        <row r="773">
          <cell r="AQ773" t="n" vm="0">
            <v>7467855.2</v>
          </cell>
        </row>
        <row r="774">
          <cell r="AQ774" t="n" vm="0">
            <v>2168702.09</v>
          </cell>
        </row>
      </sheetData>
    </sheetDataSet>
  </externalBook>
</externalLink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AR774"/>
  <sheetViews>
    <sheetView showZeros="true" topLeftCell="A7" workbookViewId="0">
      <pane activePane="bottomRight" state="frozen" topLeftCell="E11" xSplit="4" ySplit="4"/>
    </sheetView>
  </sheetViews>
  <sheetFormatPr baseColWidth="8" customHeight="false" defaultColWidth="9.00000016916618" defaultRowHeight="12.75" zeroHeight="false"/>
  <cols>
    <col customWidth="true" max="2" min="1" outlineLevel="0" width="5.14062497092456"/>
    <col customWidth="true" max="3" min="3" outlineLevel="0" width="26.4257821440697"/>
    <col customWidth="true" max="4" min="4" outlineLevel="0" width="63.1406249709246"/>
    <col customWidth="true" max="5" min="5" outlineLevel="0" width="13.8554681361118"/>
    <col customWidth="true" max="6" min="6" outlineLevel="0" width="14.7109374563868"/>
    <col customWidth="true" max="7" min="7" outlineLevel="0" width="11.570313162127"/>
    <col customWidth="true" max="8" min="8" outlineLevel="0" width="12.2851566656466"/>
    <col customWidth="true" max="12" min="9" outlineLevel="0" width="15.4257809599064"/>
    <col customWidth="true" max="13" min="13" outlineLevel="0" width="18.5703123162961"/>
    <col customWidth="true" max="14" min="14" outlineLevel="0" width="14.2851556506495"/>
    <col customWidth="true" max="15" min="15" outlineLevel="0" width="17.1406253092569"/>
    <col customWidth="true" max="16" min="16" outlineLevel="0" width="15.4257809599064"/>
    <col customWidth="true" max="17" min="17" outlineLevel="0" width="18.0000003383324"/>
    <col customWidth="true" max="18" min="18" outlineLevel="0" width="20.0000006766647"/>
    <col customWidth="true" max="19" min="19" outlineLevel="0" width="18.855468305278"/>
    <col customWidth="true" max="22" min="20" outlineLevel="0" width="15.4257809599064"/>
    <col customWidth="true" hidden="true" max="25" min="23" outlineLevel="0" width="15.4257809599064"/>
    <col customWidth="true" hidden="true" max="26" min="26" outlineLevel="0" width="18.0000003383324"/>
    <col customWidth="true" hidden="true" max="27" min="27" outlineLevel="0" width="14.5703129929608"/>
    <col customWidth="true" hidden="true" max="28" min="28" outlineLevel="0" width="13.5703121471299"/>
    <col customWidth="true" hidden="true" max="29" min="29" outlineLevel="0" width="12.5703126546285"/>
    <col customWidth="true" hidden="true" max="30" min="30" outlineLevel="0" width="14.5703129929608"/>
    <col customWidth="true" hidden="true" max="31" min="31" outlineLevel="0" width="12.5703126546285"/>
    <col customWidth="true" hidden="true" max="34" min="32" outlineLevel="0" width="9.00000016916618"/>
    <col customWidth="true" hidden="true" max="35" min="35" outlineLevel="0" width="13.9999996616676"/>
    <col customWidth="true" hidden="true" max="41" min="36" outlineLevel="0" width="15.4257809599064"/>
    <col customWidth="true" hidden="true" max="44" min="42" outlineLevel="0" width="9.00000016916618"/>
  </cols>
  <sheetData>
    <row ht="15.75" outlineLevel="0" r="1">
      <c r="U1" s="1" t="n"/>
      <c r="V1" s="1" t="s">
        <v>0</v>
      </c>
    </row>
    <row ht="15.75" outlineLevel="0" r="2">
      <c r="U2" s="1" t="n"/>
      <c r="V2" s="1" t="s">
        <v>1</v>
      </c>
    </row>
    <row ht="15.75" outlineLevel="0" r="4">
      <c r="D4" s="2" t="s">
        <v>2</v>
      </c>
      <c r="E4" s="3" t="n"/>
      <c r="L4" s="4" t="n"/>
    </row>
    <row outlineLevel="0" r="5">
      <c r="E5" s="3" t="n"/>
      <c r="L5" s="4" t="n"/>
    </row>
    <row outlineLevel="0" r="6">
      <c r="E6" s="3" t="n"/>
      <c r="L6" s="4" t="n"/>
    </row>
    <row customHeight="true" ht="15" outlineLevel="0" r="7">
      <c r="A7" s="5" t="s">
        <v>3</v>
      </c>
      <c r="B7" s="5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7" t="s">
        <v>10</v>
      </c>
      <c r="I7" s="8" t="s">
        <v>11</v>
      </c>
      <c r="J7" s="8" t="s">
        <v>12</v>
      </c>
      <c r="K7" s="9" t="s"/>
      <c r="L7" s="10" t="s">
        <v>13</v>
      </c>
      <c r="M7" s="11" t="s">
        <v>14</v>
      </c>
      <c r="N7" s="12" t="s"/>
      <c r="O7" s="12" t="s"/>
      <c r="P7" s="12" t="s"/>
      <c r="Q7" s="12" t="s"/>
      <c r="R7" s="12" t="s"/>
      <c r="S7" s="13" t="s"/>
      <c r="T7" s="11" t="s">
        <v>15</v>
      </c>
      <c r="U7" s="11" t="s">
        <v>16</v>
      </c>
      <c r="V7" s="14" t="s">
        <v>17</v>
      </c>
      <c r="W7" s="15" t="n"/>
      <c r="X7" s="16" t="n"/>
      <c r="Y7" s="16" t="n"/>
      <c r="Z7" s="17" t="s">
        <v>18</v>
      </c>
      <c r="AA7" s="18" t="s">
        <v>19</v>
      </c>
      <c r="AB7" s="19" t="s"/>
      <c r="AC7" s="19" t="s"/>
      <c r="AD7" s="19" t="s"/>
      <c r="AE7" s="19" t="s"/>
      <c r="AF7" s="19" t="s"/>
      <c r="AG7" s="19" t="s"/>
      <c r="AH7" s="19" t="s"/>
      <c r="AI7" s="19" t="s"/>
      <c r="AJ7" s="19" t="s"/>
      <c r="AK7" s="19" t="s"/>
      <c r="AL7" s="19" t="s"/>
      <c r="AM7" s="19" t="s"/>
      <c r="AN7" s="19" t="s"/>
      <c r="AO7" s="20" t="s"/>
    </row>
    <row customHeight="true" ht="11.25" outlineLevel="0" r="8">
      <c r="A8" s="21" t="s"/>
      <c r="B8" s="21" t="s"/>
      <c r="C8" s="22" t="s"/>
      <c r="D8" s="22" t="s"/>
      <c r="E8" s="22" t="s"/>
      <c r="F8" s="22" t="s"/>
      <c r="G8" s="22" t="s"/>
      <c r="H8" s="23" t="s"/>
      <c r="I8" s="24" t="s"/>
      <c r="J8" s="8" t="s">
        <v>20</v>
      </c>
      <c r="K8" s="8" t="s">
        <v>21</v>
      </c>
      <c r="L8" s="25" t="s"/>
      <c r="M8" s="11" t="s">
        <v>22</v>
      </c>
      <c r="N8" s="11" t="s">
        <v>23</v>
      </c>
      <c r="O8" s="12" t="s"/>
      <c r="P8" s="12" t="s"/>
      <c r="Q8" s="12" t="s"/>
      <c r="R8" s="12" t="s"/>
      <c r="S8" s="13" t="s"/>
      <c r="T8" s="26" t="s"/>
      <c r="U8" s="26" t="s"/>
      <c r="V8" s="27" t="s"/>
      <c r="W8" s="16" t="n"/>
      <c r="X8" s="28" t="n"/>
      <c r="Y8" s="28" t="n"/>
      <c r="Z8" s="29" t="s"/>
      <c r="AA8" s="17" t="s">
        <v>24</v>
      </c>
      <c r="AB8" s="30" t="s"/>
      <c r="AC8" s="30" t="s"/>
      <c r="AD8" s="30" t="s"/>
      <c r="AE8" s="30" t="s"/>
      <c r="AF8" s="30" t="s"/>
      <c r="AG8" s="31" t="s"/>
      <c r="AH8" s="17" t="s">
        <v>25</v>
      </c>
      <c r="AI8" s="17" t="s">
        <v>26</v>
      </c>
      <c r="AJ8" s="17" t="s">
        <v>27</v>
      </c>
      <c r="AK8" s="17" t="s">
        <v>28</v>
      </c>
      <c r="AL8" s="17" t="s">
        <v>29</v>
      </c>
      <c r="AM8" s="17" t="s">
        <v>30</v>
      </c>
      <c r="AN8" s="17" t="s">
        <v>31</v>
      </c>
      <c r="AO8" s="17" t="s">
        <v>32</v>
      </c>
    </row>
    <row customHeight="true" ht="102.75" outlineLevel="0" r="9">
      <c r="A9" s="21" t="s"/>
      <c r="B9" s="21" t="s"/>
      <c r="C9" s="22" t="s"/>
      <c r="D9" s="22" t="s"/>
      <c r="E9" s="22" t="s"/>
      <c r="F9" s="22" t="s"/>
      <c r="G9" s="22" t="s"/>
      <c r="H9" s="23" t="s"/>
      <c r="I9" s="32" t="s"/>
      <c r="J9" s="32" t="s"/>
      <c r="K9" s="32" t="s"/>
      <c r="L9" s="33" t="s"/>
      <c r="M9" s="34" t="s"/>
      <c r="N9" s="11" t="s">
        <v>33</v>
      </c>
      <c r="O9" s="11" t="s">
        <v>34</v>
      </c>
      <c r="P9" s="11" t="s">
        <v>35</v>
      </c>
      <c r="Q9" s="11" t="s">
        <v>36</v>
      </c>
      <c r="R9" s="11" t="s">
        <v>37</v>
      </c>
      <c r="S9" s="11" t="s">
        <v>38</v>
      </c>
      <c r="T9" s="34" t="s"/>
      <c r="U9" s="34" t="s"/>
      <c r="V9" s="27" t="s"/>
      <c r="W9" s="28" t="s">
        <v>39</v>
      </c>
      <c r="X9" s="28" t="s">
        <v>40</v>
      </c>
      <c r="Y9" s="28" t="s">
        <v>41</v>
      </c>
      <c r="Z9" s="35" t="s"/>
      <c r="AA9" s="17" t="s">
        <v>42</v>
      </c>
      <c r="AB9" s="17" t="s">
        <v>43</v>
      </c>
      <c r="AC9" s="17" t="s">
        <v>44</v>
      </c>
      <c r="AD9" s="17" t="s">
        <v>45</v>
      </c>
      <c r="AE9" s="17" t="s">
        <v>46</v>
      </c>
      <c r="AF9" s="17" t="s">
        <v>47</v>
      </c>
      <c r="AG9" s="17" t="s">
        <v>48</v>
      </c>
      <c r="AH9" s="35" t="s"/>
      <c r="AI9" s="35" t="s"/>
      <c r="AJ9" s="35" t="s"/>
      <c r="AK9" s="35" t="s"/>
      <c r="AL9" s="35" t="s"/>
      <c r="AM9" s="35" t="s"/>
      <c r="AN9" s="35" t="s"/>
      <c r="AO9" s="35" t="s"/>
    </row>
    <row ht="14.25" outlineLevel="0" r="10">
      <c r="A10" s="36" t="s"/>
      <c r="B10" s="36" t="s"/>
      <c r="C10" s="37" t="s"/>
      <c r="D10" s="37" t="s"/>
      <c r="E10" s="37" t="s"/>
      <c r="F10" s="37" t="s"/>
      <c r="G10" s="37" t="s"/>
      <c r="H10" s="38" t="s"/>
      <c r="I10" s="39" t="s">
        <v>49</v>
      </c>
      <c r="J10" s="39" t="s">
        <v>49</v>
      </c>
      <c r="K10" s="39" t="s">
        <v>49</v>
      </c>
      <c r="L10" s="40" t="s">
        <v>50</v>
      </c>
      <c r="M10" s="41" t="s">
        <v>51</v>
      </c>
      <c r="N10" s="41" t="s">
        <v>51</v>
      </c>
      <c r="O10" s="41" t="n"/>
      <c r="P10" s="41" t="s">
        <v>51</v>
      </c>
      <c r="Q10" s="41" t="s">
        <v>51</v>
      </c>
      <c r="R10" s="41" t="s">
        <v>51</v>
      </c>
      <c r="S10" s="41" t="n"/>
      <c r="T10" s="41" t="s">
        <v>52</v>
      </c>
      <c r="U10" s="41" t="s">
        <v>52</v>
      </c>
      <c r="V10" s="42" t="s"/>
      <c r="W10" s="28" t="n"/>
      <c r="X10" s="28" t="n"/>
      <c r="Y10" s="28" t="n"/>
      <c r="Z10" s="43" t="n"/>
    </row>
    <row customHeight="true" ht="12.75" outlineLevel="0" r="11">
      <c r="A11" s="44" t="n"/>
      <c r="B11" s="44" t="n"/>
      <c r="C11" s="44" t="n"/>
      <c r="D11" s="45" t="s">
        <v>53</v>
      </c>
      <c r="E11" s="45" t="n"/>
      <c r="F11" s="45" t="n"/>
      <c r="G11" s="45" t="n"/>
      <c r="H11" s="45" t="n"/>
      <c r="I11" s="46" t="n">
        <f aca="false" ca="false" dt2D="false" dtr="false" t="normal">+I12+I243+I532</f>
        <v>2189715.9600000004</v>
      </c>
      <c r="J11" s="46" t="n">
        <f aca="false" ca="false" dt2D="false" dtr="false" t="normal">+J12+J243+J532</f>
        <v>2025613.62</v>
      </c>
      <c r="K11" s="46" t="n">
        <f aca="false" ca="false" dt2D="false" dtr="false" t="normal">+K12+K243+K532</f>
        <v>106821.16000000006</v>
      </c>
      <c r="L11" s="47" t="n">
        <f aca="false" ca="false" dt2D="false" dtr="false" t="normal">+L12+L243+L532</f>
        <v>86695</v>
      </c>
      <c r="M11" s="46" t="n">
        <f aca="false" ca="false" dt2D="false" dtr="false" t="normal">+M12+M243+M532</f>
        <v>7697776866.344146</v>
      </c>
      <c r="N11" s="46" t="n">
        <f aca="false" ca="false" dt2D="false" dtr="false" t="normal">+N12+N243+N532</f>
        <v>0</v>
      </c>
      <c r="O11" s="46" t="n">
        <f aca="false" ca="false" dt2D="false" dtr="false" t="normal">+O12+O243+O532</f>
        <v>881116922.5176105</v>
      </c>
      <c r="P11" s="46" t="n">
        <f aca="false" ca="false" dt2D="false" dtr="false" t="normal">+P12+P243+P532</f>
        <v>11006511.70049874</v>
      </c>
      <c r="Q11" s="46" t="n">
        <f aca="false" ca="false" dt2D="false" dtr="false" t="normal">+Q12+Q243+Q532</f>
        <v>995403259.4028001</v>
      </c>
      <c r="R11" s="46" t="n">
        <f aca="false" ca="false" dt2D="false" dtr="false" t="normal">+R12+R243+R532</f>
        <v>5810250172.723236</v>
      </c>
      <c r="S11" s="46" t="n">
        <f aca="false" ca="false" dt2D="false" dtr="false" t="normal">+S12+S243+S532</f>
        <v>-0.0020000003278255463</v>
      </c>
      <c r="T11" s="46" t="n"/>
      <c r="U11" s="46" t="n"/>
      <c r="V11" s="48" t="n"/>
      <c r="W11" s="46" t="n"/>
      <c r="X11" s="46" t="n"/>
      <c r="Y11" s="46" t="n"/>
      <c r="Z11" s="46" t="n">
        <f aca="false" ca="false" dt2D="false" dtr="false" t="normal">+Z12+Z243+Z532</f>
        <v>7697776866.342144</v>
      </c>
      <c r="AA11" s="46" t="n">
        <f aca="false" ca="false" dt2D="false" dtr="false" t="normal">+AA12+AA243+AA532</f>
        <v>1967725166.8695703</v>
      </c>
      <c r="AB11" s="46" t="n">
        <f aca="false" ca="false" dt2D="false" dtr="false" t="normal">+AB12+AB243+AB532</f>
        <v>679556848.7600001</v>
      </c>
      <c r="AC11" s="46" t="n">
        <f aca="false" ca="false" dt2D="false" dtr="false" t="normal">+AC12+AC243+AC532</f>
        <v>674505695.7442043</v>
      </c>
      <c r="AD11" s="46" t="n">
        <f aca="false" ca="false" dt2D="false" dtr="false" t="normal">+AD12+AD243+AD532</f>
        <v>467602723.23999995</v>
      </c>
      <c r="AE11" s="46" t="n">
        <f aca="false" ca="false" dt2D="false" dtr="false" t="normal">+AE12+AE243+AE532</f>
        <v>223001867.95287105</v>
      </c>
      <c r="AF11" s="46" t="n">
        <f aca="false" ca="false" dt2D="false" dtr="false" t="normal">+AF12+AF243+AF532</f>
        <v>0</v>
      </c>
      <c r="AG11" s="46" t="n">
        <f aca="false" ca="false" dt2D="false" dtr="false" t="normal">+AG12+AG243+AG532</f>
        <v>686078.31</v>
      </c>
      <c r="AH11" s="46" t="n">
        <f aca="false" ca="false" dt2D="false" dtr="false" t="normal">+AH12+AH243+AH532</f>
        <v>168913670.3072</v>
      </c>
      <c r="AI11" s="46" t="n">
        <f aca="false" ca="false" dt2D="false" dtr="false" t="normal">+AI12+AI243+AI532</f>
        <v>722428552.9525514</v>
      </c>
      <c r="AJ11" s="46" t="n">
        <f aca="false" ca="false" dt2D="false" dtr="false" t="normal">+AJ12+AJ243+AJ532</f>
        <v>301162145.36</v>
      </c>
      <c r="AK11" s="46" t="n">
        <f aca="false" ca="false" dt2D="false" dtr="false" t="normal">+AK12+AK243+AK532</f>
        <v>481105989.28</v>
      </c>
      <c r="AL11" s="46" t="n">
        <f aca="false" ca="false" dt2D="false" dtr="false" t="normal">+AL12+AL243+AL532</f>
        <v>392249846.08000004</v>
      </c>
      <c r="AM11" s="46" t="n">
        <f aca="false" ca="false" dt2D="false" dtr="false" t="normal">+AM12+AM243+AM532</f>
        <v>1212134157.137929</v>
      </c>
      <c r="AN11" s="46" t="n">
        <f aca="false" ca="false" dt2D="false" dtr="false" t="normal">+AN12+AN243+AN532</f>
        <v>119746881.58795303</v>
      </c>
      <c r="AO11" s="46" t="n">
        <f aca="false" ca="false" dt2D="false" dtr="false" t="normal">+AO12+AO243+AO532</f>
        <v>286957242.75986576</v>
      </c>
      <c r="AP11" s="46" t="n">
        <f aca="false" ca="false" dt2D="false" dtr="false" t="normal">+AP12+AP243+AP532</f>
        <v>1295</v>
      </c>
      <c r="AQ11" s="46" t="n">
        <f aca="false" ca="false" dt2D="false" dtr="false" t="normal">+AQ12+AQ243+AQ532</f>
        <v>2045</v>
      </c>
      <c r="AR11" s="46" t="n">
        <f aca="false" ca="false" dt2D="false" dtr="false" t="normal">+AR12+AR243+AR532</f>
        <v>3340</v>
      </c>
    </row>
    <row customHeight="true" ht="12.75" outlineLevel="0" r="12">
      <c r="A12" s="44" t="n"/>
      <c r="B12" s="44" t="n"/>
      <c r="C12" s="44" t="n"/>
      <c r="D12" s="45" t="n">
        <v>2025</v>
      </c>
      <c r="E12" s="45" t="n"/>
      <c r="F12" s="45" t="n"/>
      <c r="G12" s="45" t="n"/>
      <c r="H12" s="45" t="n"/>
      <c r="I12" s="46" t="n">
        <f aca="false" ca="false" dt2D="false" dtr="false" t="normal">SUM(I13:I242)</f>
        <v>777543.6300000001</v>
      </c>
      <c r="J12" s="46" t="n">
        <f aca="false" ca="false" dt2D="false" dtr="false" t="normal">SUM(J13:J242)</f>
        <v>705449.6200000002</v>
      </c>
      <c r="K12" s="46" t="n">
        <f aca="false" ca="false" dt2D="false" dtr="false" t="normal">SUM(K13:K242)</f>
        <v>28392.50000000001</v>
      </c>
      <c r="L12" s="47" t="n">
        <f aca="false" ca="false" dt2D="false" dtr="false" t="normal">SUM(L13:L242)</f>
        <v>29351</v>
      </c>
      <c r="M12" s="46" t="n">
        <f aca="false" ca="false" dt2D="false" dtr="false" t="normal">SUM(M13:M242)</f>
        <v>2106920495.9197783</v>
      </c>
      <c r="N12" s="46" t="n">
        <f aca="false" ca="false" dt2D="false" dtr="false" t="normal">SUM(N13:N242)</f>
        <v>0</v>
      </c>
      <c r="O12" s="46" t="n">
        <f aca="false" ca="false" dt2D="false" dtr="false" t="normal">SUM(O13:O242)</f>
        <v>140601528.684</v>
      </c>
      <c r="P12" s="46" t="n">
        <f aca="false" ca="false" dt2D="false" dtr="false" t="normal">SUM(P13:P242)</f>
        <v>11006511.70049874</v>
      </c>
      <c r="Q12" s="46" t="n">
        <f aca="false" ca="false" dt2D="false" dtr="false" t="normal">SUM(Q13:Q242)</f>
        <v>351120771.5904001</v>
      </c>
      <c r="R12" s="46" t="n">
        <f aca="false" ca="false" dt2D="false" dtr="false" t="normal">SUM(R13:R242)</f>
        <v>1604191683.9448793</v>
      </c>
      <c r="S12" s="46" t="n">
        <f aca="false" ca="false" dt2D="false" dtr="false" t="normal">SUM(S13:S242)</f>
        <v>-0.0020000003278255463</v>
      </c>
      <c r="T12" s="46" t="n"/>
      <c r="U12" s="46" t="n"/>
      <c r="V12" s="48" t="n"/>
      <c r="W12" s="46" t="n"/>
      <c r="X12" s="46" t="n"/>
      <c r="Y12" s="46" t="n"/>
      <c r="Z12" s="46" t="n">
        <f aca="false" ca="false" dt2D="false" dtr="false" t="normal">SUM(Z13:Z242)</f>
        <v>2106920495.9177783</v>
      </c>
      <c r="AA12" s="46" t="n">
        <f aca="false" ca="false" dt2D="false" dtr="false" t="normal">SUM(AA13:AA242)</f>
        <v>521926482.51957047</v>
      </c>
      <c r="AB12" s="46" t="n">
        <f aca="false" ca="false" dt2D="false" dtr="false" t="normal">SUM(AB13:AB242)</f>
        <v>123584186.22000004</v>
      </c>
      <c r="AC12" s="46" t="n">
        <f aca="false" ca="false" dt2D="false" dtr="false" t="normal">SUM(AC13:AC242)</f>
        <v>185791144.0342043</v>
      </c>
      <c r="AD12" s="46" t="n">
        <f aca="false" ca="false" dt2D="false" dtr="false" t="normal">SUM(AD13:AD242)</f>
        <v>66960521.109999985</v>
      </c>
      <c r="AE12" s="46" t="n">
        <f aca="false" ca="false" dt2D="false" dtr="false" t="normal">SUM(AE13:AE242)</f>
        <v>108517228.29287104</v>
      </c>
      <c r="AF12" s="46" t="n">
        <f aca="false" ca="false" dt2D="false" dtr="false" t="normal">SUM(AF13:AF242)</f>
        <v>0</v>
      </c>
      <c r="AG12" s="46" t="n">
        <f aca="false" ca="false" dt2D="false" dtr="false" t="normal">SUM(AG13:AG242)</f>
        <v>292698.96</v>
      </c>
      <c r="AH12" s="46" t="n">
        <f aca="false" ca="false" dt2D="false" dtr="false" t="normal">SUM(AH13:AH242)</f>
        <v>81191628.10368</v>
      </c>
      <c r="AI12" s="46" t="n">
        <f aca="false" ca="false" dt2D="false" dtr="false" t="normal">SUM(AI13:AI242)</f>
        <v>217288468.26000002</v>
      </c>
      <c r="AJ12" s="46" t="n">
        <f aca="false" ca="false" dt2D="false" dtr="false" t="normal">SUM(AJ13:AJ242)</f>
        <v>64195301.5</v>
      </c>
      <c r="AK12" s="46" t="n">
        <f aca="false" ca="false" dt2D="false" dtr="false" t="normal">SUM(AK13:AK242)</f>
        <v>143753929.35999998</v>
      </c>
      <c r="AL12" s="46" t="n">
        <f aca="false" ca="false" dt2D="false" dtr="false" t="normal">SUM(AL13:AL242)</f>
        <v>149078382.00000003</v>
      </c>
      <c r="AM12" s="46" t="n">
        <f aca="false" ca="false" dt2D="false" dtr="false" t="normal">SUM(AM13:AM242)</f>
        <v>342688745.3017561</v>
      </c>
      <c r="AN12" s="46" t="n">
        <f aca="false" ca="false" dt2D="false" dtr="false" t="normal">SUM(AN13:AN242)</f>
        <v>32894930.788992</v>
      </c>
      <c r="AO12" s="46" t="n">
        <f aca="false" ca="false" dt2D="false" dtr="false" t="normal">SUM(AO13:AO242)</f>
        <v>68756849.46670486</v>
      </c>
      <c r="AP12" s="46" t="n">
        <f aca="false" ca="false" dt2D="false" dtr="false" t="normal">SUM(AP13:AP242)</f>
        <v>347</v>
      </c>
      <c r="AQ12" s="46" t="n">
        <f aca="false" ca="false" dt2D="false" dtr="false" t="normal">SUM(AQ13:AQ242)</f>
        <v>481</v>
      </c>
      <c r="AR12" s="46" t="n">
        <f aca="false" ca="false" dt2D="false" dtr="false" t="normal">SUM(AR13:AR242)</f>
        <v>828</v>
      </c>
    </row>
    <row customHeight="true" ht="12.75" outlineLevel="0" r="13">
      <c r="A13" s="49" t="n">
        <v>1</v>
      </c>
      <c r="B13" s="49" t="n">
        <v>1</v>
      </c>
      <c r="C13" s="50" t="s">
        <v>54</v>
      </c>
      <c r="D13" s="50" t="s">
        <v>55</v>
      </c>
      <c r="E13" s="51" t="n">
        <v>1993</v>
      </c>
      <c r="F13" s="52" t="s">
        <v>56</v>
      </c>
      <c r="G13" s="52" t="n">
        <v>9</v>
      </c>
      <c r="H13" s="52" t="n">
        <v>5</v>
      </c>
      <c r="I13" s="52" t="n">
        <v>19441.7</v>
      </c>
      <c r="J13" s="52" t="n">
        <v>13182.1</v>
      </c>
      <c r="K13" s="53" t="n">
        <v>0</v>
      </c>
      <c r="L13" s="51" t="n">
        <v>478</v>
      </c>
      <c r="M13" s="54" t="n">
        <f aca="false" ca="false" dt2D="false" dtr="false" t="normal">SUM(N13:R13)</f>
        <v>11100823.82</v>
      </c>
      <c r="N13" s="54" t="n"/>
      <c r="O13" s="54" t="n"/>
      <c r="P13" s="54" t="n"/>
      <c r="Q13" s="54" t="n">
        <v>2671748.028</v>
      </c>
      <c r="R13" s="54" t="n">
        <v>8429075.792</v>
      </c>
      <c r="S13" s="54" t="n">
        <f aca="false" ca="false" dt2D="false" dtr="false" t="normal">+Z13-M13</f>
        <v>0</v>
      </c>
      <c r="T13" s="54" t="n">
        <f aca="false" ca="false" dt2D="false" dtr="false" t="normal">$M13/($J13+$K13)</f>
        <v>842.1134584019238</v>
      </c>
      <c r="U13" s="54" t="n">
        <f aca="false" ca="false" dt2D="false" dtr="false" t="normal">$M13/($J13+$K13)</f>
        <v>842.1134584019238</v>
      </c>
      <c r="V13" s="52" t="n">
        <v>2025</v>
      </c>
      <c r="W13" s="55" t="n">
        <v>0</v>
      </c>
      <c r="X13" s="56" t="n">
        <f aca="false" ca="false" dt2D="false" dtr="false" t="normal">+(J13*16.89+K13*28.62)*12</f>
        <v>2671748.0280000004</v>
      </c>
      <c r="Y13" s="56" t="n">
        <f aca="false" ca="false" dt2D="false" dtr="false" t="normal">+(J13*16.89+K13*28.62)*12*30-'[1]Лист1'!$AQ$204</f>
        <v>56758425.66000002</v>
      </c>
      <c r="Z13" s="57" t="n">
        <f aca="false" ca="false" dt2D="false" dtr="false" t="normal">SUM(AA13:AO13)</f>
        <v>11100823.82</v>
      </c>
      <c r="AA13" s="58" t="n"/>
      <c r="AB13" s="58" t="n"/>
      <c r="AC13" s="59" t="n">
        <v>11100823.82</v>
      </c>
      <c r="AD13" s="58" t="n"/>
      <c r="AE13" s="58" t="n"/>
      <c r="AF13" s="58" t="n"/>
      <c r="AG13" s="58" t="n"/>
      <c r="AH13" s="58" t="n"/>
      <c r="AI13" s="58" t="n"/>
      <c r="AJ13" s="58" t="n"/>
      <c r="AK13" s="58" t="n"/>
      <c r="AL13" s="58" t="n"/>
      <c r="AM13" s="58" t="n"/>
      <c r="AN13" s="58" t="n"/>
      <c r="AO13" s="58" t="n"/>
      <c r="AP13" s="4" t="n">
        <f aca="false" ca="false" dt2D="false" dtr="false" t="normal">COUNTIF(AA13:AL13, "&gt;0")</f>
        <v>1</v>
      </c>
      <c r="AQ13" s="4" t="n">
        <f aca="false" ca="false" dt2D="false" dtr="false" t="normal">COUNTIF(AM13:AO13, "&gt;0")</f>
        <v>0</v>
      </c>
      <c r="AR13" s="4" t="n">
        <f aca="false" ca="false" dt2D="false" dtr="false" t="normal">+AP13+AQ13</f>
        <v>1</v>
      </c>
    </row>
    <row customHeight="true" ht="12.75" outlineLevel="0" r="14">
      <c r="A14" s="49" t="n">
        <f aca="false" ca="false" dt2D="false" dtr="false" t="normal">+A13+1</f>
        <v>2</v>
      </c>
      <c r="B14" s="49" t="n">
        <f aca="false" ca="false" dt2D="false" dtr="false" t="normal">+B13+1</f>
        <v>2</v>
      </c>
      <c r="C14" s="50" t="s">
        <v>54</v>
      </c>
      <c r="D14" s="50" t="s">
        <v>57</v>
      </c>
      <c r="E14" s="53" t="s">
        <v>58</v>
      </c>
      <c r="F14" s="52" t="s">
        <v>56</v>
      </c>
      <c r="G14" s="52" t="n">
        <v>4</v>
      </c>
      <c r="H14" s="52" t="n">
        <v>4</v>
      </c>
      <c r="I14" s="52" t="n">
        <v>2413.8</v>
      </c>
      <c r="J14" s="52" t="n">
        <v>2413.8</v>
      </c>
      <c r="K14" s="53" t="n">
        <v>0</v>
      </c>
      <c r="L14" s="51" t="n">
        <v>90</v>
      </c>
      <c r="M14" s="54" t="n">
        <f aca="false" ca="false" dt2D="false" dtr="false" t="normal">SUM(N14:R14)</f>
        <v>16854142.74</v>
      </c>
      <c r="N14" s="54" t="n"/>
      <c r="O14" s="54" t="n">
        <v>0</v>
      </c>
      <c r="P14" s="54" t="n">
        <v>0</v>
      </c>
      <c r="Q14" s="54" t="n">
        <v>1010438.156</v>
      </c>
      <c r="R14" s="54" t="n">
        <v>15843704.584</v>
      </c>
      <c r="S14" s="54" t="n">
        <f aca="false" ca="false" dt2D="false" dtr="false" t="normal">+Z14-M14</f>
        <v>0</v>
      </c>
      <c r="T14" s="54" t="n">
        <f aca="false" ca="false" dt2D="false" dtr="false" t="normal">$M14/($J14+$K14)</f>
        <v>6982.410613969673</v>
      </c>
      <c r="U14" s="54" t="n">
        <f aca="false" ca="false" dt2D="false" dtr="false" t="normal">$M14/($J14+$K14)</f>
        <v>6982.410613969673</v>
      </c>
      <c r="V14" s="52" t="n">
        <v>2025</v>
      </c>
      <c r="W14" s="55" t="n">
        <v>642285.38</v>
      </c>
      <c r="X14" s="56" t="n">
        <f aca="false" ca="false" dt2D="false" dtr="false" t="normal">+(J14*12.71+K14*25.41)*12</f>
        <v>368152.77600000007</v>
      </c>
      <c r="Y14" s="56" t="n">
        <f aca="false" ca="false" dt2D="false" dtr="false" t="normal">+(J14*12.71+K14*25.41)*12*30</f>
        <v>11044583.280000001</v>
      </c>
      <c r="Z14" s="60" t="n">
        <f aca="false" ca="true" dt2D="false" dtr="false" t="normal">SUBTOTAL(9, AA14:AO14)</f>
        <v>16854142.74</v>
      </c>
      <c r="AA14" s="0" t="n">
        <v>8067267.38</v>
      </c>
      <c r="AC14" s="0" t="n">
        <v>2373338.41</v>
      </c>
      <c r="AM14" s="61" t="n">
        <v>4913973.73</v>
      </c>
      <c r="AN14" s="61" t="n">
        <v>514564.95</v>
      </c>
      <c r="AO14" s="61" t="n">
        <v>984998.27</v>
      </c>
      <c r="AP14" s="4" t="n">
        <f aca="false" ca="false" dt2D="false" dtr="false" t="normal">COUNTIF(AA14:AL14, "&gt;0")</f>
        <v>2</v>
      </c>
      <c r="AQ14" s="4" t="n">
        <f aca="false" ca="false" dt2D="false" dtr="false" t="normal">COUNTIF(AM14:AO14, "&gt;0")</f>
        <v>3</v>
      </c>
      <c r="AR14" s="4" t="n">
        <f aca="false" ca="false" dt2D="false" dtr="false" t="normal">+AP14+AQ14</f>
        <v>5</v>
      </c>
    </row>
    <row customHeight="true" ht="12.75" outlineLevel="0" r="15">
      <c r="A15" s="49" t="n">
        <f aca="false" ca="false" dt2D="false" dtr="false" t="normal">+A14+1</f>
        <v>3</v>
      </c>
      <c r="B15" s="49" t="n">
        <f aca="false" ca="false" dt2D="false" dtr="false" t="normal">+B14+1</f>
        <v>3</v>
      </c>
      <c r="C15" s="50" t="s">
        <v>59</v>
      </c>
      <c r="D15" s="50" t="s">
        <v>60</v>
      </c>
      <c r="E15" s="51" t="n">
        <v>1996</v>
      </c>
      <c r="F15" s="52" t="s">
        <v>56</v>
      </c>
      <c r="G15" s="52" t="n">
        <v>5</v>
      </c>
      <c r="H15" s="52" t="n">
        <v>4</v>
      </c>
      <c r="I15" s="52" t="n">
        <v>3635.6</v>
      </c>
      <c r="J15" s="52" t="n">
        <v>3076.7</v>
      </c>
      <c r="K15" s="53" t="n">
        <v>0</v>
      </c>
      <c r="L15" s="51" t="n">
        <v>122</v>
      </c>
      <c r="M15" s="54" t="n">
        <f aca="false" ca="false" dt2D="false" dtr="false" t="normal">SUM(N15:R15)</f>
        <v>3076147.06</v>
      </c>
      <c r="N15" s="54" t="n"/>
      <c r="O15" s="54" t="n"/>
      <c r="P15" s="54" t="n"/>
      <c r="Q15" s="54" t="n">
        <v>469258.284</v>
      </c>
      <c r="R15" s="54" t="n">
        <v>2606888.776</v>
      </c>
      <c r="S15" s="54" t="n">
        <f aca="false" ca="false" dt2D="false" dtr="false" t="normal">+Z15-M15</f>
        <v>0</v>
      </c>
      <c r="T15" s="54" t="n">
        <f aca="false" ca="false" dt2D="false" dtr="false" t="normal">$M15/($J15+$K15)</f>
        <v>999.8202814704067</v>
      </c>
      <c r="U15" s="54" t="n">
        <f aca="false" ca="false" dt2D="false" dtr="false" t="normal">$M15/($J15+$K15)</f>
        <v>999.8202814704067</v>
      </c>
      <c r="V15" s="52" t="n">
        <v>2025</v>
      </c>
      <c r="W15" s="55" t="n">
        <v>0</v>
      </c>
      <c r="X15" s="56" t="n">
        <f aca="false" ca="false" dt2D="false" dtr="false" t="normal">+(J15*12.71+K15*25.41)*12</f>
        <v>469258.28400000004</v>
      </c>
      <c r="Y15" s="56" t="n">
        <f aca="false" ca="false" dt2D="false" dtr="false" t="normal">+(J15*12.71+K15*25.41)*12*30-'[1]Лист1'!$AQ$221</f>
        <v>11627252.120000001</v>
      </c>
      <c r="Z15" s="57" t="n">
        <f aca="false" ca="false" dt2D="false" dtr="false" t="normal">SUM(AA15:AO15)</f>
        <v>3076147.06</v>
      </c>
      <c r="AA15" s="58" t="n"/>
      <c r="AB15" s="58" t="n"/>
      <c r="AC15" s="59" t="n">
        <v>3025139.7</v>
      </c>
      <c r="AD15" s="58" t="n"/>
      <c r="AE15" s="58" t="n"/>
      <c r="AF15" s="58" t="n"/>
      <c r="AG15" s="58" t="n"/>
      <c r="AH15" s="58" t="n"/>
      <c r="AI15" s="58" t="n"/>
      <c r="AJ15" s="58" t="n"/>
      <c r="AK15" s="58" t="n"/>
      <c r="AL15" s="58" t="n"/>
      <c r="AM15" s="58" t="n"/>
      <c r="AN15" s="58" t="n"/>
      <c r="AO15" s="58" t="n">
        <v>51007.36</v>
      </c>
      <c r="AP15" s="4" t="n">
        <f aca="false" ca="false" dt2D="false" dtr="false" t="normal">COUNTIF(AA15:AL15, "&gt;0")</f>
        <v>1</v>
      </c>
      <c r="AQ15" s="4" t="n">
        <f aca="false" ca="false" dt2D="false" dtr="false" t="normal">COUNTIF(AM15:AO15, "&gt;0")</f>
        <v>1</v>
      </c>
      <c r="AR15" s="4" t="n">
        <f aca="false" ca="false" dt2D="false" dtr="false" t="normal">+AP15+AQ15</f>
        <v>2</v>
      </c>
    </row>
    <row customHeight="true" ht="12.75" outlineLevel="0" r="16">
      <c r="A16" s="49" t="n">
        <f aca="false" ca="false" dt2D="false" dtr="false" t="normal">+A15+1</f>
        <v>4</v>
      </c>
      <c r="B16" s="49" t="n">
        <f aca="false" ca="false" dt2D="false" dtr="false" t="normal">+B15+1</f>
        <v>4</v>
      </c>
      <c r="C16" s="50" t="s">
        <v>59</v>
      </c>
      <c r="D16" s="50" t="s">
        <v>61</v>
      </c>
      <c r="E16" s="51" t="n">
        <v>1985</v>
      </c>
      <c r="F16" s="52" t="s">
        <v>56</v>
      </c>
      <c r="G16" s="52" t="n">
        <v>4</v>
      </c>
      <c r="H16" s="52" t="n">
        <v>2</v>
      </c>
      <c r="I16" s="52" t="n">
        <v>1511.1</v>
      </c>
      <c r="J16" s="52" t="n">
        <v>1366.85</v>
      </c>
      <c r="K16" s="53" t="n">
        <v>0</v>
      </c>
      <c r="L16" s="51" t="n">
        <v>62</v>
      </c>
      <c r="M16" s="54" t="n">
        <f aca="false" ca="false" dt2D="false" dtr="false" t="normal">SUM(N16:R16)</f>
        <v>3152859.25</v>
      </c>
      <c r="N16" s="54" t="n"/>
      <c r="O16" s="54" t="n"/>
      <c r="P16" s="54" t="n"/>
      <c r="Q16" s="54" t="n">
        <v>208471.962</v>
      </c>
      <c r="R16" s="54" t="n">
        <v>2944387.288</v>
      </c>
      <c r="S16" s="54" t="n">
        <f aca="false" ca="false" dt2D="false" dtr="false" t="normal">+Z16-M16</f>
        <v>0</v>
      </c>
      <c r="T16" s="54" t="n">
        <f aca="false" ca="false" dt2D="false" dtr="false" t="normal">$M16/($J16+$K16)</f>
        <v>2306.6607528258405</v>
      </c>
      <c r="U16" s="54" t="n">
        <f aca="false" ca="false" dt2D="false" dtr="false" t="normal">$M16/($J16+$K16)</f>
        <v>2306.6607528258405</v>
      </c>
      <c r="V16" s="52" t="n">
        <v>2025</v>
      </c>
      <c r="W16" s="55" t="n">
        <v>0</v>
      </c>
      <c r="X16" s="56" t="n">
        <f aca="false" ca="false" dt2D="false" dtr="false" t="normal">+(J16*12.71+K16*25.41)*12</f>
        <v>208471.962</v>
      </c>
      <c r="Y16" s="56" t="n">
        <f aca="false" ca="false" dt2D="false" dtr="false" t="normal">+(J16*12.71+K16*25.41)*12*30-'[1]Лист1'!$AQ$219</f>
        <v>3214360.9800000004</v>
      </c>
      <c r="Z16" s="57" t="n">
        <f aca="false" ca="false" dt2D="false" dtr="false" t="normal">SUM(AA16:AO16)</f>
        <v>3152859.25</v>
      </c>
      <c r="AA16" s="58" t="n">
        <v>0</v>
      </c>
      <c r="AB16" s="58" t="n">
        <v>0</v>
      </c>
      <c r="AC16" s="58" t="n">
        <v>0</v>
      </c>
      <c r="AD16" s="58" t="n">
        <v>0</v>
      </c>
      <c r="AE16" s="58" t="n">
        <v>0</v>
      </c>
      <c r="AF16" s="58" t="n"/>
      <c r="AG16" s="58" t="n"/>
      <c r="AH16" s="58" t="n">
        <v>0</v>
      </c>
      <c r="AI16" s="58" t="n">
        <v>0</v>
      </c>
      <c r="AJ16" s="58" t="n"/>
      <c r="AK16" s="57" t="n">
        <v>3110879.85</v>
      </c>
      <c r="AL16" s="58" t="n"/>
      <c r="AM16" s="58" t="n"/>
      <c r="AN16" s="58" t="n"/>
      <c r="AO16" s="58" t="n">
        <v>41979.4</v>
      </c>
      <c r="AP16" s="4" t="n">
        <f aca="false" ca="false" dt2D="false" dtr="false" t="normal">COUNTIF(AA16:AL16, "&gt;0")</f>
        <v>1</v>
      </c>
      <c r="AQ16" s="4" t="n">
        <f aca="false" ca="false" dt2D="false" dtr="false" t="normal">COUNTIF(AM16:AO16, "&gt;0")</f>
        <v>1</v>
      </c>
      <c r="AR16" s="4" t="n">
        <f aca="false" ca="false" dt2D="false" dtr="false" t="normal">+AP16+AQ16</f>
        <v>2</v>
      </c>
    </row>
    <row customHeight="true" ht="12.75" outlineLevel="0" r="17">
      <c r="A17" s="49" t="n">
        <f aca="false" ca="false" dt2D="false" dtr="false" t="normal">+A16+1</f>
        <v>5</v>
      </c>
      <c r="B17" s="49" t="n">
        <f aca="false" ca="false" dt2D="false" dtr="false" t="normal">+B16+1</f>
        <v>5</v>
      </c>
      <c r="C17" s="50" t="s">
        <v>59</v>
      </c>
      <c r="D17" s="50" t="s">
        <v>62</v>
      </c>
      <c r="E17" s="51" t="s">
        <v>63</v>
      </c>
      <c r="F17" s="52" t="s">
        <v>56</v>
      </c>
      <c r="G17" s="52" t="n">
        <v>3</v>
      </c>
      <c r="H17" s="52" t="n">
        <v>1</v>
      </c>
      <c r="I17" s="52" t="n">
        <v>942.47</v>
      </c>
      <c r="J17" s="52" t="n">
        <v>942.47</v>
      </c>
      <c r="K17" s="53" t="n">
        <v>0</v>
      </c>
      <c r="L17" s="51" t="n">
        <v>33</v>
      </c>
      <c r="M17" s="54" t="n">
        <f aca="false" ca="false" dt2D="false" dtr="false" t="normal">SUM(N17:R17)</f>
        <v>4932632.9399999995</v>
      </c>
      <c r="N17" s="54" t="n"/>
      <c r="O17" s="54" t="n">
        <v>0</v>
      </c>
      <c r="P17" s="54" t="n">
        <v>0</v>
      </c>
      <c r="Q17" s="54" t="n">
        <v>143745.5244</v>
      </c>
      <c r="R17" s="54" t="n">
        <v>4788887.4156</v>
      </c>
      <c r="S17" s="54" t="n">
        <f aca="false" ca="false" dt2D="false" dtr="false" t="normal">+Z17-M17</f>
        <v>0</v>
      </c>
      <c r="T17" s="54" t="n">
        <f aca="false" ca="false" dt2D="false" dtr="false" t="normal">$M17/($J17+$K17)</f>
        <v>5233.729391916983</v>
      </c>
      <c r="U17" s="54" t="n">
        <f aca="false" ca="false" dt2D="false" dtr="false" t="normal">$M17/($J17+$K17)</f>
        <v>5233.729391916983</v>
      </c>
      <c r="V17" s="52" t="n">
        <v>2025</v>
      </c>
      <c r="W17" s="55" t="n">
        <v>0</v>
      </c>
      <c r="X17" s="56" t="n">
        <f aca="false" ca="false" dt2D="false" dtr="false" t="normal">+(J17*12.71+K17*25.41)*12</f>
        <v>143745.52440000002</v>
      </c>
      <c r="Y17" s="56" t="n">
        <f aca="false" ca="false" dt2D="false" dtr="false" t="normal">+(J17*12.71+K17*25.41)*12*30-'[3]Лист1'!$AQ$433</f>
        <v>3723298.2820000006</v>
      </c>
      <c r="Z17" s="60" t="n">
        <f aca="false" ca="true" dt2D="false" dtr="false" t="normal">SUBTOTAL(9, AA17:AO17)</f>
        <v>4932632.9399999995</v>
      </c>
      <c r="AL17" s="56" t="n">
        <v>2371208.29</v>
      </c>
      <c r="AM17" s="61" t="n">
        <v>1984892.71</v>
      </c>
      <c r="AN17" s="61" t="n">
        <v>198489.27</v>
      </c>
      <c r="AO17" s="61" t="n">
        <v>378042.67</v>
      </c>
      <c r="AP17" s="4" t="n">
        <f aca="false" ca="false" dt2D="false" dtr="false" t="normal">COUNTIF(AA17:AL17, "&gt;0")</f>
        <v>1</v>
      </c>
      <c r="AQ17" s="4" t="n">
        <f aca="false" ca="false" dt2D="false" dtr="false" t="normal">COUNTIF(AM17:AO17, "&gt;0")</f>
        <v>3</v>
      </c>
      <c r="AR17" s="4" t="n">
        <f aca="false" ca="false" dt2D="false" dtr="false" t="normal">+AP17+AQ17</f>
        <v>4</v>
      </c>
    </row>
    <row customHeight="true" ht="12.75" outlineLevel="0" r="18">
      <c r="A18" s="49" t="n">
        <f aca="false" ca="false" dt2D="false" dtr="false" t="normal">+A17+1</f>
        <v>6</v>
      </c>
      <c r="B18" s="49" t="n">
        <f aca="false" ca="false" dt2D="false" dtr="false" t="normal">+B17+1</f>
        <v>6</v>
      </c>
      <c r="C18" s="50" t="s">
        <v>59</v>
      </c>
      <c r="D18" s="50" t="s">
        <v>64</v>
      </c>
      <c r="E18" s="51" t="s">
        <v>65</v>
      </c>
      <c r="F18" s="52" t="s">
        <v>56</v>
      </c>
      <c r="G18" s="52" t="n">
        <v>5</v>
      </c>
      <c r="H18" s="52" t="n">
        <v>4</v>
      </c>
      <c r="I18" s="52" t="n">
        <v>3122.81</v>
      </c>
      <c r="J18" s="52" t="n">
        <v>3064.81</v>
      </c>
      <c r="K18" s="53" t="n">
        <v>58</v>
      </c>
      <c r="L18" s="51" t="n">
        <v>131</v>
      </c>
      <c r="M18" s="54" t="n">
        <f aca="false" ca="false" dt2D="false" dtr="false" t="normal">SUM(N18:R18)</f>
        <v>18590890.970000003</v>
      </c>
      <c r="N18" s="54" t="n"/>
      <c r="O18" s="54" t="n">
        <v>0</v>
      </c>
      <c r="P18" s="54" t="n">
        <v>0</v>
      </c>
      <c r="Q18" s="54" t="n">
        <v>485130.1812</v>
      </c>
      <c r="R18" s="54" t="n">
        <v>18105760.7888</v>
      </c>
      <c r="S18" s="54" t="n">
        <f aca="false" ca="false" dt2D="false" dtr="false" t="normal">+Z18-M18</f>
        <v>0</v>
      </c>
      <c r="T18" s="54" t="n">
        <f aca="false" ca="false" dt2D="false" dtr="false" t="normal">$M18/($J18+$K18)</f>
        <v>5953.2571530128325</v>
      </c>
      <c r="U18" s="54" t="n">
        <f aca="false" ca="false" dt2D="false" dtr="false" t="normal">$M18/($J18+$K18)</f>
        <v>5953.2571530128325</v>
      </c>
      <c r="V18" s="52" t="n">
        <v>2025</v>
      </c>
      <c r="W18" s="55" t="n">
        <v>0</v>
      </c>
      <c r="X18" s="56" t="n">
        <f aca="false" ca="false" dt2D="false" dtr="false" t="normal">+(J18*12.71+K18*25.41)*12</f>
        <v>485130.18120000005</v>
      </c>
      <c r="Y18" s="56" t="n">
        <f aca="false" ca="false" dt2D="false" dtr="false" t="normal">+(J18*12.71+K18*25.41)*12*30-'[3]Лист1'!$AQ$435</f>
        <v>13422353.366</v>
      </c>
      <c r="Z18" s="60" t="n">
        <f aca="false" ca="true" dt2D="false" dtr="false" t="normal">SUBTOTAL(9, AA18:AO18)</f>
        <v>18590890.970000003</v>
      </c>
      <c r="AA18" s="0" t="n">
        <v>10436880.95</v>
      </c>
      <c r="AC18" s="0" t="n">
        <v>3070463.56</v>
      </c>
      <c r="AM18" s="61" t="n">
        <v>3866895.37</v>
      </c>
      <c r="AN18" s="61" t="n">
        <v>416662.17</v>
      </c>
      <c r="AO18" s="61" t="n">
        <v>799988.92</v>
      </c>
      <c r="AP18" s="4" t="n">
        <f aca="false" ca="false" dt2D="false" dtr="false" t="normal">COUNTIF(AA18:AL18, "&gt;0")</f>
        <v>2</v>
      </c>
      <c r="AQ18" s="4" t="n">
        <f aca="false" ca="false" dt2D="false" dtr="false" t="normal">COUNTIF(AM18:AO18, "&gt;0")</f>
        <v>3</v>
      </c>
      <c r="AR18" s="4" t="n">
        <f aca="false" ca="false" dt2D="false" dtr="false" t="normal">+AP18+AQ18</f>
        <v>5</v>
      </c>
    </row>
    <row customHeight="true" ht="12.75" outlineLevel="0" r="19">
      <c r="A19" s="49" t="n">
        <f aca="false" ca="false" dt2D="false" dtr="false" t="normal">+A18+1</f>
        <v>7</v>
      </c>
      <c r="B19" s="49" t="n">
        <f aca="false" ca="false" dt2D="false" dtr="false" t="normal">+B18+1</f>
        <v>7</v>
      </c>
      <c r="C19" s="50" t="s">
        <v>59</v>
      </c>
      <c r="D19" s="50" t="s">
        <v>66</v>
      </c>
      <c r="E19" s="51" t="s">
        <v>67</v>
      </c>
      <c r="F19" s="52" t="s">
        <v>56</v>
      </c>
      <c r="G19" s="52" t="n">
        <v>5</v>
      </c>
      <c r="H19" s="52" t="n">
        <v>6</v>
      </c>
      <c r="I19" s="52" t="n">
        <v>4621.34</v>
      </c>
      <c r="J19" s="52" t="n">
        <v>4621.34</v>
      </c>
      <c r="K19" s="53" t="n">
        <v>0</v>
      </c>
      <c r="L19" s="51" t="n">
        <v>157</v>
      </c>
      <c r="M19" s="54" t="n">
        <f aca="false" ca="false" dt2D="false" dtr="false" t="normal">SUM(N19:R19)</f>
        <v>16829010.180000003</v>
      </c>
      <c r="N19" s="54" t="n"/>
      <c r="O19" s="54" t="n">
        <v>0</v>
      </c>
      <c r="P19" s="54" t="n">
        <v>0</v>
      </c>
      <c r="Q19" s="54" t="n">
        <v>704846.7768</v>
      </c>
      <c r="R19" s="54" t="n">
        <v>16124163.4032</v>
      </c>
      <c r="S19" s="54" t="n">
        <f aca="false" ca="false" dt2D="false" dtr="false" t="normal">+Z19-M19</f>
        <v>0</v>
      </c>
      <c r="T19" s="54" t="n">
        <f aca="false" ca="false" dt2D="false" dtr="false" t="normal">$M19/($J19+$K19)</f>
        <v>3641.5866783227384</v>
      </c>
      <c r="U19" s="54" t="n">
        <f aca="false" ca="false" dt2D="false" dtr="false" t="normal">$M19/($J19+$K19)</f>
        <v>3641.5866783227384</v>
      </c>
      <c r="V19" s="52" t="n">
        <v>2025</v>
      </c>
      <c r="W19" s="55" t="n">
        <v>0</v>
      </c>
      <c r="X19" s="56" t="n">
        <f aca="false" ca="false" dt2D="false" dtr="false" t="normal">+(J19*12.71+K19*25.41)*12</f>
        <v>704846.7768000001</v>
      </c>
      <c r="Y19" s="56" t="n">
        <f aca="false" ca="false" dt2D="false" dtr="false" t="normal">+(J19*12.71+K19*25.41)*12*30-'[3]Лист1'!$AQ$430</f>
        <v>16328390.534000006</v>
      </c>
      <c r="Z19" s="60" t="n">
        <f aca="false" ca="true" dt2D="false" dtr="false" t="normal">SUBTOTAL(9, AA19:AO19)</f>
        <v>16829010.180000003</v>
      </c>
      <c r="AL19" s="56" t="n">
        <v>11673633.71</v>
      </c>
      <c r="AM19" s="61" t="n">
        <v>3994991.3</v>
      </c>
      <c r="AN19" s="61" t="n">
        <v>399499.13</v>
      </c>
      <c r="AO19" s="61" t="n">
        <v>760886.04</v>
      </c>
      <c r="AP19" s="4" t="n">
        <f aca="false" ca="false" dt2D="false" dtr="false" t="normal">COUNTIF(AA19:AL19, "&gt;0")</f>
        <v>1</v>
      </c>
      <c r="AQ19" s="4" t="n">
        <f aca="false" ca="false" dt2D="false" dtr="false" t="normal">COUNTIF(AM19:AO19, "&gt;0")</f>
        <v>3</v>
      </c>
      <c r="AR19" s="4" t="n">
        <f aca="false" ca="false" dt2D="false" dtr="false" t="normal">+AP19+AQ19</f>
        <v>4</v>
      </c>
    </row>
    <row customHeight="true" ht="12.75" outlineLevel="0" r="20">
      <c r="A20" s="49" t="n">
        <f aca="false" ca="false" dt2D="false" dtr="false" t="normal">+A19+1</f>
        <v>8</v>
      </c>
      <c r="B20" s="49" t="n">
        <f aca="false" ca="false" dt2D="false" dtr="false" t="normal">+B19+1</f>
        <v>8</v>
      </c>
      <c r="C20" s="50" t="s">
        <v>68</v>
      </c>
      <c r="D20" s="49" t="s">
        <v>69</v>
      </c>
      <c r="E20" s="51" t="n">
        <v>1986</v>
      </c>
      <c r="F20" s="52" t="s">
        <v>56</v>
      </c>
      <c r="G20" s="52" t="n">
        <v>9</v>
      </c>
      <c r="H20" s="52" t="n">
        <v>1</v>
      </c>
      <c r="I20" s="53" t="n">
        <v>3148.9</v>
      </c>
      <c r="J20" s="53" t="n">
        <v>2686.2</v>
      </c>
      <c r="K20" s="53" t="n">
        <v>0</v>
      </c>
      <c r="L20" s="51" t="n">
        <v>112</v>
      </c>
      <c r="M20" s="54" t="n">
        <f aca="false" ca="false" dt2D="false" dtr="false" t="normal">SUM(N20:R20)</f>
        <v>21659976.612000003</v>
      </c>
      <c r="N20" s="54" t="n"/>
      <c r="O20" s="54" t="n">
        <v>13948841.766</v>
      </c>
      <c r="P20" s="54" t="n"/>
      <c r="Q20" s="54" t="n">
        <v>544439.016</v>
      </c>
      <c r="R20" s="54" t="n">
        <v>7166695.83</v>
      </c>
      <c r="S20" s="54" t="n">
        <f aca="false" ca="false" dt2D="false" dtr="false" t="normal">+Z20-M20</f>
        <v>-0.0020000003278255463</v>
      </c>
      <c r="T20" s="54" t="n">
        <f aca="false" ca="false" dt2D="false" dtr="false" t="normal">$M20/($J20+$K20)</f>
        <v>8063.426629439358</v>
      </c>
      <c r="U20" s="54" t="n">
        <f aca="false" ca="false" dt2D="false" dtr="false" t="normal">$M20/($J20+$K20)</f>
        <v>8063.426629439358</v>
      </c>
      <c r="V20" s="52" t="n">
        <v>2025</v>
      </c>
      <c r="W20" s="56" t="n"/>
      <c r="X20" s="56" t="n">
        <f aca="false" ca="false" dt2D="false" dtr="false" t="normal">+(J20*16.89+K20*28.62)*12</f>
        <v>544439.016</v>
      </c>
      <c r="Y20" s="56" t="n">
        <f aca="false" ca="false" dt2D="false" dtr="false" t="normal">+(J20*16.89+K20*28.62)*12*30-'[1]Лист1'!$AQ$123</f>
        <v>7166695.819999998</v>
      </c>
      <c r="Z20" s="58" t="n">
        <f aca="false" ca="false" dt2D="false" dtr="false" t="normal">SUM(AA20:AO20)</f>
        <v>21659976.610000003</v>
      </c>
      <c r="AA20" s="58" t="n"/>
      <c r="AB20" s="58" t="n"/>
      <c r="AC20" s="58" t="n"/>
      <c r="AD20" s="58" t="n"/>
      <c r="AE20" s="58" t="n"/>
      <c r="AF20" s="58" t="n"/>
      <c r="AG20" s="58" t="n"/>
      <c r="AH20" s="58" t="n"/>
      <c r="AI20" s="58" t="n"/>
      <c r="AJ20" s="58" t="n"/>
      <c r="AK20" s="59" t="n">
        <v>21362887.94</v>
      </c>
      <c r="AL20" s="58" t="n"/>
      <c r="AM20" s="58" t="n"/>
      <c r="AN20" s="58" t="n"/>
      <c r="AO20" s="58" t="n">
        <v>297088.67</v>
      </c>
      <c r="AP20" s="4" t="n">
        <f aca="false" ca="false" dt2D="false" dtr="false" t="normal">COUNTIF(AA20:AL20, "&gt;0")</f>
        <v>1</v>
      </c>
      <c r="AQ20" s="4" t="n">
        <f aca="false" ca="false" dt2D="false" dtr="false" t="normal">COUNTIF(AM20:AO20, "&gt;0")</f>
        <v>1</v>
      </c>
      <c r="AR20" s="4" t="n">
        <f aca="false" ca="false" dt2D="false" dtr="false" t="normal">+AP20+AQ20</f>
        <v>2</v>
      </c>
    </row>
    <row customHeight="true" ht="12.75" outlineLevel="0" r="21">
      <c r="A21" s="49" t="n">
        <f aca="false" ca="false" dt2D="false" dtr="false" t="normal">+A20+1</f>
        <v>9</v>
      </c>
      <c r="B21" s="49" t="n">
        <f aca="false" ca="false" dt2D="false" dtr="false" t="normal">+B20+1</f>
        <v>9</v>
      </c>
      <c r="C21" s="50" t="s">
        <v>68</v>
      </c>
      <c r="D21" s="49" t="s">
        <v>70</v>
      </c>
      <c r="E21" s="51" t="s">
        <v>71</v>
      </c>
      <c r="F21" s="52" t="s">
        <v>56</v>
      </c>
      <c r="G21" s="52" t="n">
        <v>5</v>
      </c>
      <c r="H21" s="52" t="n">
        <v>4</v>
      </c>
      <c r="I21" s="53" t="n">
        <v>4210.9</v>
      </c>
      <c r="J21" s="53" t="n">
        <v>4157.4</v>
      </c>
      <c r="K21" s="53" t="n">
        <v>53.5</v>
      </c>
      <c r="L21" s="51" t="n">
        <v>177</v>
      </c>
      <c r="M21" s="54" t="n">
        <f aca="false" ca="false" dt2D="false" dtr="false" t="normal">SUM(N21:R21)</f>
        <v>23863886.159999996</v>
      </c>
      <c r="N21" s="54" t="n"/>
      <c r="O21" s="54" t="n">
        <v>0</v>
      </c>
      <c r="P21" s="54" t="n">
        <v>0</v>
      </c>
      <c r="Q21" s="54" t="n">
        <v>3273475.238</v>
      </c>
      <c r="R21" s="54" t="n">
        <v>20590410.922</v>
      </c>
      <c r="S21" s="54" t="n">
        <f aca="false" ca="false" dt2D="false" dtr="false" t="normal">+Z21-M21</f>
        <v>0</v>
      </c>
      <c r="T21" s="54" t="n">
        <f aca="false" ca="false" dt2D="false" dtr="false" t="normal">$M21/($J21+$K21)</f>
        <v>5667.170001662352</v>
      </c>
      <c r="U21" s="54" t="n">
        <f aca="false" ca="false" dt2D="false" dtr="false" t="normal">$M21/($J21+$K21)</f>
        <v>5667.170001662352</v>
      </c>
      <c r="V21" s="52" t="n">
        <v>2025</v>
      </c>
      <c r="W21" s="56" t="n">
        <v>2623075.37</v>
      </c>
      <c r="X21" s="56" t="n">
        <f aca="false" ca="false" dt2D="false" dtr="false" t="normal">+(J21*12.71+K21*25.41)*12</f>
        <v>650399.8679999999</v>
      </c>
      <c r="Y21" s="56" t="n">
        <f aca="false" ca="false" dt2D="false" dtr="false" t="normal">+(J21*12.71+K21*25.41)*12*30</f>
        <v>19511996.039999995</v>
      </c>
      <c r="Z21" s="60" t="n">
        <f aca="false" ca="true" dt2D="false" dtr="false" t="normal">SUBTOTAL(9, AA21:AO21)</f>
        <v>23863886.16</v>
      </c>
      <c r="AK21" s="0" t="n">
        <v>20784347.1</v>
      </c>
      <c r="AM21" s="62" t="n">
        <v>2386388.62</v>
      </c>
      <c r="AN21" s="62" t="n">
        <v>238638.86</v>
      </c>
      <c r="AO21" s="62" t="n">
        <v>454511.58</v>
      </c>
      <c r="AP21" s="4" t="n">
        <f aca="false" ca="false" dt2D="false" dtr="false" t="normal">COUNTIF(AA21:AL21, "&gt;0")</f>
        <v>1</v>
      </c>
      <c r="AQ21" s="4" t="n">
        <f aca="false" ca="false" dt2D="false" dtr="false" t="normal">COUNTIF(AM21:AO21, "&gt;0")</f>
        <v>3</v>
      </c>
      <c r="AR21" s="4" t="n">
        <f aca="false" ca="false" dt2D="false" dtr="false" t="normal">+AP21+AQ21</f>
        <v>4</v>
      </c>
    </row>
    <row customHeight="true" ht="12.75" outlineLevel="0" r="22">
      <c r="A22" s="49" t="n">
        <f aca="false" ca="false" dt2D="false" dtr="false" t="normal">+A21+1</f>
        <v>10</v>
      </c>
      <c r="B22" s="49" t="n">
        <f aca="false" ca="false" dt2D="false" dtr="false" t="normal">+B21+1</f>
        <v>10</v>
      </c>
      <c r="C22" s="50" t="s">
        <v>68</v>
      </c>
      <c r="D22" s="49" t="s">
        <v>72</v>
      </c>
      <c r="E22" s="51" t="s">
        <v>73</v>
      </c>
      <c r="F22" s="52" t="s">
        <v>56</v>
      </c>
      <c r="G22" s="52" t="n">
        <v>5</v>
      </c>
      <c r="H22" s="52" t="n">
        <v>3</v>
      </c>
      <c r="I22" s="53" t="n">
        <v>4394.2</v>
      </c>
      <c r="J22" s="53" t="n">
        <v>4394.2</v>
      </c>
      <c r="K22" s="53" t="n">
        <v>0</v>
      </c>
      <c r="L22" s="51" t="n">
        <v>182</v>
      </c>
      <c r="M22" s="54" t="n">
        <f aca="false" ca="false" dt2D="false" dtr="false" t="normal">SUM(N22:R22)</f>
        <v>24902678.400000002</v>
      </c>
      <c r="N22" s="54" t="n"/>
      <c r="O22" s="54" t="n">
        <v>0</v>
      </c>
      <c r="P22" s="54" t="n">
        <v>0</v>
      </c>
      <c r="Q22" s="54" t="n">
        <v>1957266.324</v>
      </c>
      <c r="R22" s="54" t="n">
        <v>22945412.076</v>
      </c>
      <c r="S22" s="54" t="n">
        <f aca="false" ca="false" dt2D="false" dtr="false" t="normal">+Z22-M22</f>
        <v>0</v>
      </c>
      <c r="T22" s="54" t="n">
        <f aca="false" ca="false" dt2D="false" dtr="false" t="normal">$M22/($J22+$K22)</f>
        <v>5667.169996813983</v>
      </c>
      <c r="U22" s="54" t="n">
        <f aca="false" ca="false" dt2D="false" dtr="false" t="normal">$M22/($J22+$K22)</f>
        <v>5667.169996813983</v>
      </c>
      <c r="V22" s="52" t="n">
        <v>2025</v>
      </c>
      <c r="W22" s="56" t="n">
        <v>1287062.94</v>
      </c>
      <c r="X22" s="56" t="n">
        <f aca="false" ca="false" dt2D="false" dtr="false" t="normal">+(J22*12.71+K22*25.41)*12</f>
        <v>670203.384</v>
      </c>
      <c r="Y22" s="56" t="n">
        <f aca="false" ca="false" dt2D="false" dtr="false" t="normal">+(J22*12.71+K22*25.41)*12*30</f>
        <v>20106101.52</v>
      </c>
      <c r="Z22" s="60" t="n">
        <f aca="false" ca="true" dt2D="false" dtr="false" t="normal">SUBTOTAL(9, AA22:AO22)</f>
        <v>24902678.400000002</v>
      </c>
      <c r="AK22" s="0" t="n">
        <v>21689087.37</v>
      </c>
      <c r="AM22" s="62" t="n">
        <v>2490267.84</v>
      </c>
      <c r="AN22" s="62" t="n">
        <v>249026.78</v>
      </c>
      <c r="AO22" s="62" t="n">
        <v>474296.41</v>
      </c>
      <c r="AP22" s="4" t="n">
        <f aca="false" ca="false" dt2D="false" dtr="false" t="normal">COUNTIF(AA22:AL22, "&gt;0")</f>
        <v>1</v>
      </c>
      <c r="AQ22" s="4" t="n">
        <f aca="false" ca="false" dt2D="false" dtr="false" t="normal">COUNTIF(AM22:AO22, "&gt;0")</f>
        <v>3</v>
      </c>
      <c r="AR22" s="4" t="n">
        <f aca="false" ca="false" dt2D="false" dtr="false" t="normal">+AP22+AQ22</f>
        <v>4</v>
      </c>
    </row>
    <row customHeight="true" ht="12.75" outlineLevel="0" r="23">
      <c r="A23" s="49" t="n">
        <f aca="false" ca="false" dt2D="false" dtr="false" t="normal">+A22+1</f>
        <v>11</v>
      </c>
      <c r="B23" s="49" t="n">
        <f aca="false" ca="false" dt2D="false" dtr="false" t="normal">+B22+1</f>
        <v>11</v>
      </c>
      <c r="C23" s="50" t="s">
        <v>68</v>
      </c>
      <c r="D23" s="49" t="s">
        <v>74</v>
      </c>
      <c r="E23" s="51" t="s">
        <v>75</v>
      </c>
      <c r="F23" s="52" t="s">
        <v>56</v>
      </c>
      <c r="G23" s="52" t="n">
        <v>9</v>
      </c>
      <c r="H23" s="52" t="n">
        <v>1</v>
      </c>
      <c r="I23" s="53" t="n">
        <v>2673.1</v>
      </c>
      <c r="J23" s="53" t="n">
        <v>2673.1</v>
      </c>
      <c r="K23" s="53" t="n">
        <v>0</v>
      </c>
      <c r="L23" s="51" t="n">
        <v>96</v>
      </c>
      <c r="M23" s="54" t="n">
        <f aca="false" ca="false" dt2D="false" dtr="false" t="normal">SUM(N23:R23)</f>
        <v>6369730</v>
      </c>
      <c r="N23" s="54" t="n"/>
      <c r="O23" s="54" t="n"/>
      <c r="P23" s="54" t="n">
        <v>0</v>
      </c>
      <c r="Q23" s="54" t="n">
        <v>541783.908</v>
      </c>
      <c r="R23" s="54" t="n">
        <v>5827946.092</v>
      </c>
      <c r="S23" s="54" t="n">
        <f aca="false" ca="false" dt2D="false" dtr="false" t="normal">+Z23-M23</f>
        <v>0</v>
      </c>
      <c r="T23" s="54" t="n">
        <f aca="false" ca="false" dt2D="false" dtr="false" t="normal">$M23/($J23+$K23)</f>
        <v>2382.900003740975</v>
      </c>
      <c r="U23" s="54" t="n">
        <f aca="false" ca="false" dt2D="false" dtr="false" t="normal">$M23/($J23+$K23)</f>
        <v>2382.900003740975</v>
      </c>
      <c r="V23" s="52" t="n">
        <v>2025</v>
      </c>
      <c r="W23" s="56" t="n">
        <v>0</v>
      </c>
      <c r="X23" s="56" t="n">
        <f aca="false" ca="false" dt2D="false" dtr="false" t="normal">+(J23*16.89+K23*28.62)*12</f>
        <v>541783.908</v>
      </c>
      <c r="Y23" s="56" t="n">
        <f aca="false" ca="false" dt2D="false" dtr="false" t="normal">+(J23*16.89+K23*28.62)*12*30-'[3]Лист1'!$AQ$272</f>
        <v>14762307.130000003</v>
      </c>
      <c r="Z23" s="57" t="n">
        <f aca="false" ca="false" dt2D="false" dtr="false" t="normal">SUM(AA23:AO23)</f>
        <v>6369730</v>
      </c>
      <c r="AA23" s="58" t="n"/>
      <c r="AB23" s="58" t="n"/>
      <c r="AC23" s="58" t="n">
        <v>2251062.19</v>
      </c>
      <c r="AD23" s="58" t="n"/>
      <c r="AE23" s="58" t="n"/>
      <c r="AF23" s="58" t="n"/>
      <c r="AG23" s="58" t="n"/>
      <c r="AH23" s="58" t="n"/>
      <c r="AI23" s="58" t="n">
        <v>3333720.97</v>
      </c>
      <c r="AJ23" s="58" t="n"/>
      <c r="AK23" s="58" t="n"/>
      <c r="AL23" s="58" t="n"/>
      <c r="AM23" s="58" t="n">
        <v>599121.64</v>
      </c>
      <c r="AN23" s="58" t="n">
        <v>63697.3</v>
      </c>
      <c r="AO23" s="58" t="n">
        <v>122127.9</v>
      </c>
      <c r="AP23" s="4" t="n">
        <f aca="false" ca="false" dt2D="false" dtr="false" t="normal">COUNTIF(AA23:AL23, "&gt;0")</f>
        <v>2</v>
      </c>
      <c r="AQ23" s="4" t="n">
        <f aca="false" ca="false" dt2D="false" dtr="false" t="normal">COUNTIF(AM23:AO23, "&gt;0")</f>
        <v>3</v>
      </c>
      <c r="AR23" s="4" t="n">
        <f aca="false" ca="false" dt2D="false" dtr="false" t="normal">+AP23+AQ23</f>
        <v>5</v>
      </c>
    </row>
    <row customHeight="true" ht="12.75" outlineLevel="0" r="24">
      <c r="A24" s="49" t="n">
        <f aca="false" ca="false" dt2D="false" dtr="false" t="normal">+A23+1</f>
        <v>12</v>
      </c>
      <c r="B24" s="49" t="n">
        <f aca="false" ca="false" dt2D="false" dtr="false" t="normal">+B23+1</f>
        <v>12</v>
      </c>
      <c r="C24" s="50" t="s">
        <v>68</v>
      </c>
      <c r="D24" s="49" t="s">
        <v>76</v>
      </c>
      <c r="E24" s="51" t="n">
        <v>1990</v>
      </c>
      <c r="F24" s="52" t="s">
        <v>56</v>
      </c>
      <c r="G24" s="52" t="n">
        <v>10</v>
      </c>
      <c r="H24" s="52" t="n">
        <v>3</v>
      </c>
      <c r="I24" s="53" t="n">
        <v>10664.8</v>
      </c>
      <c r="J24" s="53" t="n">
        <v>8965.7</v>
      </c>
      <c r="K24" s="53" t="n">
        <v>241.2</v>
      </c>
      <c r="L24" s="51" t="n">
        <v>365</v>
      </c>
      <c r="M24" s="54" t="n">
        <f aca="false" ca="false" dt2D="false" dtr="false" t="normal">SUM(N24:R24)</f>
        <v>5868814.88</v>
      </c>
      <c r="N24" s="54" t="n"/>
      <c r="O24" s="54" t="n"/>
      <c r="P24" s="54" t="n"/>
      <c r="Q24" s="54" t="n">
        <v>1900005.804</v>
      </c>
      <c r="R24" s="54" t="n">
        <v>3968809.076</v>
      </c>
      <c r="S24" s="54" t="n">
        <f aca="false" ca="false" dt2D="false" dtr="false" t="normal">+Z24-M24</f>
        <v>0</v>
      </c>
      <c r="T24" s="54" t="n">
        <f aca="false" ca="false" dt2D="false" dtr="false" t="normal">$M24/($J24+$K24)</f>
        <v>637.4365834319912</v>
      </c>
      <c r="U24" s="54" t="n">
        <f aca="false" ca="false" dt2D="false" dtr="false" t="normal">$M24/($J24+$K24)</f>
        <v>637.4365834319912</v>
      </c>
      <c r="V24" s="52" t="n">
        <v>2025</v>
      </c>
      <c r="W24" s="56" t="n">
        <v>0</v>
      </c>
      <c r="X24" s="56" t="n">
        <f aca="false" ca="false" dt2D="false" dtr="false" t="normal">+(J24*16.89+K24*28.62)*12</f>
        <v>1900005.804</v>
      </c>
      <c r="Y24" s="56" t="n">
        <f aca="false" ca="false" dt2D="false" dtr="false" t="normal">+(J24*16.89+K24*28.62)*12*30-'[1]Лист1'!$AQ$133</f>
        <v>48361155.78</v>
      </c>
      <c r="Z24" s="57" t="n">
        <f aca="false" ca="false" dt2D="false" dtr="false" t="normal">SUM(AA24:AO24)</f>
        <v>5868814.88</v>
      </c>
      <c r="AA24" s="58" t="n"/>
      <c r="AB24" s="58" t="n"/>
      <c r="AC24" s="59" t="n">
        <v>5868814.88</v>
      </c>
      <c r="AD24" s="58" t="n"/>
      <c r="AE24" s="58" t="n"/>
      <c r="AF24" s="58" t="n"/>
      <c r="AG24" s="58" t="n"/>
      <c r="AH24" s="58" t="n">
        <v>0</v>
      </c>
      <c r="AI24" s="58" t="n">
        <v>0</v>
      </c>
      <c r="AJ24" s="58" t="n">
        <v>0</v>
      </c>
      <c r="AK24" s="58" t="n">
        <v>0</v>
      </c>
      <c r="AL24" s="58" t="n">
        <v>0</v>
      </c>
      <c r="AM24" s="58" t="n"/>
      <c r="AN24" s="58" t="n"/>
      <c r="AO24" s="58" t="n"/>
      <c r="AP24" s="4" t="n">
        <f aca="false" ca="false" dt2D="false" dtr="false" t="normal">COUNTIF(AA24:AL24, "&gt;0")</f>
        <v>1</v>
      </c>
      <c r="AQ24" s="4" t="n">
        <f aca="false" ca="false" dt2D="false" dtr="false" t="normal">COUNTIF(AM24:AO24, "&gt;0")</f>
        <v>0</v>
      </c>
      <c r="AR24" s="4" t="n">
        <f aca="false" ca="false" dt2D="false" dtr="false" t="normal">+AP24+AQ24</f>
        <v>1</v>
      </c>
    </row>
    <row customHeight="true" ht="12.75" outlineLevel="0" r="25">
      <c r="A25" s="49" t="n">
        <f aca="false" ca="false" dt2D="false" dtr="false" t="normal">+A24+1</f>
        <v>13</v>
      </c>
      <c r="B25" s="49" t="n">
        <f aca="false" ca="false" dt2D="false" dtr="false" t="normal">+B24+1</f>
        <v>13</v>
      </c>
      <c r="C25" s="50" t="s">
        <v>68</v>
      </c>
      <c r="D25" s="49" t="s">
        <v>77</v>
      </c>
      <c r="E25" s="51" t="s">
        <v>67</v>
      </c>
      <c r="F25" s="52" t="s">
        <v>56</v>
      </c>
      <c r="G25" s="52" t="n">
        <v>9</v>
      </c>
      <c r="H25" s="52" t="n">
        <v>1</v>
      </c>
      <c r="I25" s="53" t="n">
        <v>3885.3</v>
      </c>
      <c r="J25" s="53" t="n">
        <v>3885.3</v>
      </c>
      <c r="K25" s="53" t="n">
        <v>0</v>
      </c>
      <c r="L25" s="51" t="n">
        <v>155</v>
      </c>
      <c r="M25" s="54" t="n">
        <f aca="false" ca="false" dt2D="false" dtr="false" t="normal">SUM(N25:R25)</f>
        <v>9713536.84</v>
      </c>
      <c r="N25" s="54" t="n"/>
      <c r="O25" s="54" t="n"/>
      <c r="P25" s="54" t="n">
        <v>0</v>
      </c>
      <c r="Q25" s="54" t="n">
        <v>787472.604</v>
      </c>
      <c r="R25" s="54" t="n">
        <v>8926064.236</v>
      </c>
      <c r="S25" s="54" t="n">
        <f aca="false" ca="false" dt2D="false" dtr="false" t="normal">+Z25-M25</f>
        <v>0</v>
      </c>
      <c r="T25" s="54" t="n">
        <f aca="false" ca="false" dt2D="false" dtr="false" t="normal">$M25/($J25+$K25)</f>
        <v>2500.0738269889066</v>
      </c>
      <c r="U25" s="54" t="n">
        <f aca="false" ca="false" dt2D="false" dtr="false" t="normal">$M25/($J25+$K25)</f>
        <v>2500.0738269889066</v>
      </c>
      <c r="V25" s="52" t="n">
        <v>2025</v>
      </c>
      <c r="W25" s="56" t="n">
        <v>0</v>
      </c>
      <c r="X25" s="56" t="n">
        <f aca="false" ca="false" dt2D="false" dtr="false" t="normal">+(J25*16.89+K25*28.62)*12</f>
        <v>787472.604</v>
      </c>
      <c r="Y25" s="56" t="n">
        <f aca="false" ca="false" dt2D="false" dtr="false" t="normal">+(J25*16.89+K25*28.62)*12*30-'[3]Лист1'!$AQ$284</f>
        <v>17938974.62</v>
      </c>
      <c r="Z25" s="57" t="n">
        <f aca="false" ca="false" dt2D="false" dtr="false" t="normal">SUM(AA25:AO25)</f>
        <v>9713536.84</v>
      </c>
      <c r="AA25" s="58" t="n"/>
      <c r="AB25" s="58" t="n"/>
      <c r="AC25" s="58" t="n"/>
      <c r="AD25" s="58" t="n"/>
      <c r="AE25" s="58" t="n"/>
      <c r="AF25" s="58" t="n"/>
      <c r="AG25" s="58" t="n"/>
      <c r="AH25" s="58" t="n"/>
      <c r="AI25" s="58" t="n">
        <v>4845500.01</v>
      </c>
      <c r="AJ25" s="58" t="n"/>
      <c r="AK25" s="63" t="n"/>
      <c r="AL25" s="58" t="n"/>
      <c r="AM25" s="58" t="n">
        <v>3759031.25</v>
      </c>
      <c r="AN25" s="58" t="n">
        <v>381404.75</v>
      </c>
      <c r="AO25" s="58" t="n">
        <v>727600.83</v>
      </c>
      <c r="AP25" s="4" t="n">
        <f aca="false" ca="false" dt2D="false" dtr="false" t="normal">COUNTIF(AA25:AL25, "&gt;0")</f>
        <v>1</v>
      </c>
      <c r="AQ25" s="4" t="n">
        <f aca="false" ca="false" dt2D="false" dtr="false" t="normal">COUNTIF(AM25:AO25, "&gt;0")</f>
        <v>3</v>
      </c>
      <c r="AR25" s="4" t="n">
        <f aca="false" ca="false" dt2D="false" dtr="false" t="normal">+AP25+AQ25</f>
        <v>4</v>
      </c>
    </row>
    <row customHeight="true" ht="12.75" outlineLevel="0" r="26">
      <c r="A26" s="49" t="n">
        <f aca="false" ca="false" dt2D="false" dtr="false" t="normal">+A25+1</f>
        <v>14</v>
      </c>
      <c r="B26" s="49" t="n">
        <f aca="false" ca="false" dt2D="false" dtr="false" t="normal">+B25+1</f>
        <v>14</v>
      </c>
      <c r="C26" s="50" t="s">
        <v>68</v>
      </c>
      <c r="D26" s="49" t="s">
        <v>78</v>
      </c>
      <c r="E26" s="51" t="s">
        <v>67</v>
      </c>
      <c r="F26" s="52" t="s">
        <v>56</v>
      </c>
      <c r="G26" s="52" t="n">
        <v>9</v>
      </c>
      <c r="H26" s="52" t="n">
        <v>2</v>
      </c>
      <c r="I26" s="53" t="n">
        <v>7731.7</v>
      </c>
      <c r="J26" s="53" t="n">
        <v>7731.7</v>
      </c>
      <c r="K26" s="53" t="n">
        <v>0</v>
      </c>
      <c r="L26" s="51" t="n">
        <v>294</v>
      </c>
      <c r="M26" s="54" t="n">
        <f aca="false" ca="false" dt2D="false" dtr="false" t="normal">SUM(N26:R26)</f>
        <v>26805524.230000004</v>
      </c>
      <c r="N26" s="54" t="n"/>
      <c r="O26" s="54" t="n"/>
      <c r="P26" s="54" t="n">
        <v>0</v>
      </c>
      <c r="Q26" s="54" t="n">
        <v>1567060.956</v>
      </c>
      <c r="R26" s="54" t="n">
        <v>25238463.274</v>
      </c>
      <c r="S26" s="54" t="n">
        <f aca="false" ca="false" dt2D="false" dtr="false" t="normal">+Z26-M26</f>
        <v>0</v>
      </c>
      <c r="T26" s="54" t="n">
        <f aca="false" ca="false" dt2D="false" dtr="false" t="normal">$M26/($J26+$K26)</f>
        <v>3466.9638281361154</v>
      </c>
      <c r="U26" s="54" t="n">
        <f aca="false" ca="false" dt2D="false" dtr="false" t="normal">$M26/($J26+$K26)</f>
        <v>3466.9638281361154</v>
      </c>
      <c r="V26" s="52" t="n">
        <v>2025</v>
      </c>
      <c r="W26" s="56" t="n">
        <v>0</v>
      </c>
      <c r="X26" s="56" t="n">
        <f aca="false" ca="false" dt2D="false" dtr="false" t="normal">+(J26*16.89+K26*28.62)*12</f>
        <v>1567060.956</v>
      </c>
      <c r="Y26" s="56" t="n">
        <f aca="false" ca="false" dt2D="false" dtr="false" t="normal">+(J26*16.89+K26*28.62)*12*30-'[3]Лист1'!$AQ$310</f>
        <v>37506381.879999995</v>
      </c>
      <c r="Z26" s="57" t="n">
        <f aca="false" ca="false" dt2D="false" dtr="false" t="normal">SUM(AA26:AO26)</f>
        <v>26805524.230000004</v>
      </c>
      <c r="AA26" s="58" t="n"/>
      <c r="AB26" s="58" t="n"/>
      <c r="AC26" s="58" t="n">
        <v>6510993.79</v>
      </c>
      <c r="AD26" s="58" t="n"/>
      <c r="AE26" s="58" t="n"/>
      <c r="AF26" s="58" t="n"/>
      <c r="AG26" s="58" t="n"/>
      <c r="AH26" s="58" t="n"/>
      <c r="AI26" s="58" t="n">
        <v>9642486.42</v>
      </c>
      <c r="AJ26" s="58" t="n"/>
      <c r="AK26" s="63" t="n"/>
      <c r="AL26" s="58" t="n"/>
      <c r="AM26" s="58" t="n">
        <v>8227997.05</v>
      </c>
      <c r="AN26" s="58" t="n">
        <v>833747.87</v>
      </c>
      <c r="AO26" s="58" t="n">
        <v>1590299.1</v>
      </c>
      <c r="AP26" s="4" t="n">
        <f aca="false" ca="false" dt2D="false" dtr="false" t="normal">COUNTIF(AA26:AL26, "&gt;0")</f>
        <v>2</v>
      </c>
      <c r="AQ26" s="4" t="n">
        <f aca="false" ca="false" dt2D="false" dtr="false" t="normal">COUNTIF(AM26:AO26, "&gt;0")</f>
        <v>3</v>
      </c>
      <c r="AR26" s="4" t="n">
        <f aca="false" ca="false" dt2D="false" dtr="false" t="normal">+AP26+AQ26</f>
        <v>5</v>
      </c>
    </row>
    <row customHeight="true" ht="12.75" outlineLevel="0" r="27">
      <c r="A27" s="49" t="n">
        <f aca="false" ca="false" dt2D="false" dtr="false" t="normal">+A26+1</f>
        <v>15</v>
      </c>
      <c r="B27" s="49" t="n">
        <f aca="false" ca="false" dt2D="false" dtr="false" t="normal">+B26+1</f>
        <v>15</v>
      </c>
      <c r="C27" s="50" t="s">
        <v>68</v>
      </c>
      <c r="D27" s="49" t="s">
        <v>79</v>
      </c>
      <c r="E27" s="51" t="s">
        <v>67</v>
      </c>
      <c r="F27" s="52" t="s">
        <v>56</v>
      </c>
      <c r="G27" s="52" t="n">
        <v>10</v>
      </c>
      <c r="H27" s="52" t="n">
        <v>1</v>
      </c>
      <c r="I27" s="53" t="n">
        <v>3045.6</v>
      </c>
      <c r="J27" s="53" t="n">
        <v>3045.6</v>
      </c>
      <c r="K27" s="53" t="n">
        <v>0</v>
      </c>
      <c r="L27" s="51" t="n">
        <v>121</v>
      </c>
      <c r="M27" s="54" t="n">
        <f aca="false" ca="false" dt2D="false" dtr="false" t="normal">SUM(N27:R27)</f>
        <v>7614224.85</v>
      </c>
      <c r="N27" s="54" t="n"/>
      <c r="O27" s="54" t="n"/>
      <c r="P27" s="54" t="n">
        <v>0</v>
      </c>
      <c r="Q27" s="54" t="n">
        <v>617282.208</v>
      </c>
      <c r="R27" s="54" t="n">
        <v>6996942.642</v>
      </c>
      <c r="S27" s="54" t="n">
        <f aca="false" ca="false" dt2D="false" dtr="false" t="normal">+Z27-M27</f>
        <v>0</v>
      </c>
      <c r="T27" s="54" t="n">
        <f aca="false" ca="false" dt2D="false" dtr="false" t="normal">$M27/($J27+$K27)</f>
        <v>2500.073827817179</v>
      </c>
      <c r="U27" s="54" t="n">
        <f aca="false" ca="false" dt2D="false" dtr="false" t="normal">$M27/($J27+$K27)</f>
        <v>2500.073827817179</v>
      </c>
      <c r="V27" s="52" t="n">
        <v>2025</v>
      </c>
      <c r="W27" s="56" t="n">
        <v>0</v>
      </c>
      <c r="X27" s="56" t="n">
        <f aca="false" ca="false" dt2D="false" dtr="false" t="normal">+(J27*16.89+K27*28.62)*12</f>
        <v>617282.208</v>
      </c>
      <c r="Y27" s="56" t="n">
        <f aca="false" ca="false" dt2D="false" dtr="false" t="normal">+(J27*16.89+K27*28.62)*12*30-'[3]Лист1'!$AQ$315</f>
        <v>11975845.079999998</v>
      </c>
      <c r="Z27" s="57" t="n">
        <f aca="false" ca="false" dt2D="false" dtr="false" t="normal">SUM(AA27:AO27)</f>
        <v>7614224.85</v>
      </c>
      <c r="AA27" s="58" t="n"/>
      <c r="AB27" s="58" t="n"/>
      <c r="AC27" s="58" t="n"/>
      <c r="AD27" s="58" t="n"/>
      <c r="AE27" s="58" t="n"/>
      <c r="AF27" s="58" t="n"/>
      <c r="AG27" s="58" t="n"/>
      <c r="AH27" s="58" t="n"/>
      <c r="AI27" s="58" t="n">
        <v>3798279.38</v>
      </c>
      <c r="AJ27" s="58" t="n"/>
      <c r="AK27" s="63" t="n"/>
      <c r="AL27" s="58" t="n"/>
      <c r="AM27" s="58" t="n">
        <v>2946620.74</v>
      </c>
      <c r="AN27" s="58" t="n">
        <v>298974.67</v>
      </c>
      <c r="AO27" s="58" t="n">
        <v>570350.06</v>
      </c>
      <c r="AP27" s="4" t="n">
        <f aca="false" ca="false" dt2D="false" dtr="false" t="normal">COUNTIF(AA27:AL27, "&gt;0")</f>
        <v>1</v>
      </c>
      <c r="AQ27" s="4" t="n">
        <f aca="false" ca="false" dt2D="false" dtr="false" t="normal">COUNTIF(AM27:AO27, "&gt;0")</f>
        <v>3</v>
      </c>
      <c r="AR27" s="4" t="n">
        <f aca="false" ca="false" dt2D="false" dtr="false" t="normal">+AP27+AQ27</f>
        <v>4</v>
      </c>
    </row>
    <row customHeight="true" ht="12.75" outlineLevel="0" r="28">
      <c r="A28" s="49" t="n">
        <f aca="false" ca="false" dt2D="false" dtr="false" t="normal">+A27+1</f>
        <v>16</v>
      </c>
      <c r="B28" s="49" t="n">
        <f aca="false" ca="false" dt2D="false" dtr="false" t="normal">+B27+1</f>
        <v>16</v>
      </c>
      <c r="C28" s="50" t="s">
        <v>68</v>
      </c>
      <c r="D28" s="49" t="s">
        <v>80</v>
      </c>
      <c r="E28" s="51" t="s">
        <v>67</v>
      </c>
      <c r="F28" s="52" t="s">
        <v>56</v>
      </c>
      <c r="G28" s="52" t="n">
        <v>9</v>
      </c>
      <c r="H28" s="52" t="n">
        <v>1</v>
      </c>
      <c r="I28" s="53" t="n">
        <v>2753.5</v>
      </c>
      <c r="J28" s="53" t="n">
        <v>2621.1</v>
      </c>
      <c r="K28" s="53" t="n">
        <v>132.4</v>
      </c>
      <c r="L28" s="51" t="n">
        <v>94</v>
      </c>
      <c r="M28" s="54" t="n">
        <f aca="false" ca="false" dt2D="false" dtr="false" t="normal">SUM(N28:R28)</f>
        <v>9546284.899999999</v>
      </c>
      <c r="N28" s="54" t="n"/>
      <c r="O28" s="54" t="n"/>
      <c r="P28" s="54" t="n">
        <v>0</v>
      </c>
      <c r="Q28" s="54" t="n">
        <v>576716.004</v>
      </c>
      <c r="R28" s="54" t="n">
        <v>8969568.896</v>
      </c>
      <c r="S28" s="54" t="n">
        <f aca="false" ca="false" dt2D="false" dtr="false" t="normal">+Z28-M28</f>
        <v>0</v>
      </c>
      <c r="T28" s="54" t="n">
        <f aca="false" ca="false" dt2D="false" dtr="false" t="normal">$M28/($J28+$K28)</f>
        <v>3466.963827855456</v>
      </c>
      <c r="U28" s="54" t="n">
        <f aca="false" ca="false" dt2D="false" dtr="false" t="normal">$M28/($J28+$K28)</f>
        <v>3466.963827855456</v>
      </c>
      <c r="V28" s="52" t="n">
        <v>2025</v>
      </c>
      <c r="W28" s="56" t="n">
        <v>0</v>
      </c>
      <c r="X28" s="56" t="n">
        <f aca="false" ca="false" dt2D="false" dtr="false" t="normal">+(J28*16.89+K28*28.62)*12</f>
        <v>576716.004</v>
      </c>
      <c r="Y28" s="56" t="n">
        <f aca="false" ca="false" dt2D="false" dtr="false" t="normal">+(J28*16.89+K28*28.62)*12*30-'[3]Лист1'!$AQ$316</f>
        <v>13295237.139999997</v>
      </c>
      <c r="Z28" s="57" t="n">
        <f aca="false" ca="false" dt2D="false" dtr="false" t="normal">SUM(AA28:AO28)</f>
        <v>9546284.899999999</v>
      </c>
      <c r="AA28" s="58" t="n"/>
      <c r="AB28" s="58" t="n"/>
      <c r="AC28" s="58" t="n">
        <v>2318768.37</v>
      </c>
      <c r="AD28" s="58" t="n"/>
      <c r="AE28" s="58" t="n"/>
      <c r="AF28" s="58" t="n"/>
      <c r="AG28" s="58" t="n"/>
      <c r="AH28" s="58" t="n"/>
      <c r="AI28" s="58" t="n">
        <v>3433990.76</v>
      </c>
      <c r="AJ28" s="58" t="n"/>
      <c r="AK28" s="63" t="n"/>
      <c r="AL28" s="58" t="n"/>
      <c r="AM28" s="58" t="n">
        <v>2930246.89</v>
      </c>
      <c r="AN28" s="58" t="n">
        <v>296923.67</v>
      </c>
      <c r="AO28" s="58" t="n">
        <v>566355.21</v>
      </c>
      <c r="AP28" s="4" t="n">
        <f aca="false" ca="false" dt2D="false" dtr="false" t="normal">COUNTIF(AA28:AL28, "&gt;0")</f>
        <v>2</v>
      </c>
      <c r="AQ28" s="4" t="n">
        <f aca="false" ca="false" dt2D="false" dtr="false" t="normal">COUNTIF(AM28:AO28, "&gt;0")</f>
        <v>3</v>
      </c>
      <c r="AR28" s="4" t="n">
        <f aca="false" ca="false" dt2D="false" dtr="false" t="normal">+AP28+AQ28</f>
        <v>5</v>
      </c>
    </row>
    <row customHeight="true" ht="12.75" outlineLevel="0" r="29">
      <c r="A29" s="49" t="n">
        <f aca="false" ca="false" dt2D="false" dtr="false" t="normal">+A28+1</f>
        <v>17</v>
      </c>
      <c r="B29" s="49" t="n">
        <f aca="false" ca="false" dt2D="false" dtr="false" t="normal">+B28+1</f>
        <v>17</v>
      </c>
      <c r="C29" s="50" t="s">
        <v>68</v>
      </c>
      <c r="D29" s="49" t="s">
        <v>81</v>
      </c>
      <c r="E29" s="51" t="s">
        <v>82</v>
      </c>
      <c r="F29" s="52" t="s">
        <v>56</v>
      </c>
      <c r="G29" s="52" t="n">
        <v>5</v>
      </c>
      <c r="H29" s="52" t="n">
        <v>6</v>
      </c>
      <c r="I29" s="53" t="n">
        <v>4518.9</v>
      </c>
      <c r="J29" s="53" t="n">
        <v>4518.9</v>
      </c>
      <c r="K29" s="53" t="n">
        <v>0</v>
      </c>
      <c r="L29" s="51" t="n">
        <v>189</v>
      </c>
      <c r="M29" s="54" t="n">
        <f aca="false" ca="false" dt2D="false" dtr="false" t="normal">SUM(N29:R29)</f>
        <v>15530736.269999998</v>
      </c>
      <c r="N29" s="54" t="n"/>
      <c r="O29" s="54" t="n"/>
      <c r="P29" s="54" t="n">
        <v>0</v>
      </c>
      <c r="Q29" s="54" t="n">
        <v>689222.628</v>
      </c>
      <c r="R29" s="54" t="n">
        <v>14841513.642</v>
      </c>
      <c r="S29" s="54" t="n">
        <f aca="false" ca="false" dt2D="false" dtr="false" t="normal">+Z29-M29</f>
        <v>0</v>
      </c>
      <c r="T29" s="54" t="n">
        <f aca="false" ca="false" dt2D="false" dtr="false" t="normal">$M29/($J29+$K29)</f>
        <v>3436.839998672243</v>
      </c>
      <c r="U29" s="54" t="n">
        <f aca="false" ca="false" dt2D="false" dtr="false" t="normal">$M29/($J29+$K29)</f>
        <v>3436.839998672243</v>
      </c>
      <c r="V29" s="52" t="n">
        <v>2025</v>
      </c>
      <c r="W29" s="56" t="n">
        <v>0</v>
      </c>
      <c r="X29" s="56" t="n">
        <f aca="false" ca="false" dt2D="false" dtr="false" t="normal">+(J29*12.71+K29*25.41)*12</f>
        <v>689222.628</v>
      </c>
      <c r="Y29" s="56" t="n">
        <f aca="false" ca="false" dt2D="false" dtr="false" t="normal">+(J29*12.71+K29*25.41)*12*30-'[3]Лист1'!$AQ$321</f>
        <v>19201310.83</v>
      </c>
      <c r="Z29" s="57" t="n">
        <f aca="false" ca="false" dt2D="false" dtr="false" t="normal">SUM(AA29:AO29)</f>
        <v>15530736.269999998</v>
      </c>
      <c r="AA29" s="58" t="n"/>
      <c r="AB29" s="58" t="n"/>
      <c r="AC29" s="58" t="n">
        <v>4443151.44</v>
      </c>
      <c r="AD29" s="58" t="n"/>
      <c r="AE29" s="58" t="n"/>
      <c r="AF29" s="58" t="n"/>
      <c r="AG29" s="58" t="n"/>
      <c r="AH29" s="58" t="n"/>
      <c r="AI29" s="58" t="n"/>
      <c r="AJ29" s="58" t="n">
        <v>9083405.44</v>
      </c>
      <c r="AK29" s="58" t="n"/>
      <c r="AL29" s="58" t="n"/>
      <c r="AM29" s="58" t="n">
        <v>1553073.63</v>
      </c>
      <c r="AN29" s="58" t="n">
        <v>155307.36</v>
      </c>
      <c r="AO29" s="58" t="n">
        <v>295798.4</v>
      </c>
      <c r="AP29" s="4" t="n">
        <f aca="false" ca="false" dt2D="false" dtr="false" t="normal">COUNTIF(AA29:AL29, "&gt;0")</f>
        <v>2</v>
      </c>
      <c r="AQ29" s="4" t="n">
        <f aca="false" ca="false" dt2D="false" dtr="false" t="normal">COUNTIF(AM29:AO29, "&gt;0")</f>
        <v>3</v>
      </c>
      <c r="AR29" s="4" t="n">
        <f aca="false" ca="false" dt2D="false" dtr="false" t="normal">+AP29+AQ29</f>
        <v>5</v>
      </c>
    </row>
    <row customHeight="true" ht="12.75" outlineLevel="0" r="30">
      <c r="A30" s="49" t="n">
        <f aca="false" ca="false" dt2D="false" dtr="false" t="normal">+A29+1</f>
        <v>18</v>
      </c>
      <c r="B30" s="49" t="n">
        <f aca="false" ca="false" dt2D="false" dtr="false" t="normal">+B29+1</f>
        <v>18</v>
      </c>
      <c r="C30" s="50" t="s">
        <v>68</v>
      </c>
      <c r="D30" s="49" t="s">
        <v>83</v>
      </c>
      <c r="E30" s="51" t="s">
        <v>67</v>
      </c>
      <c r="F30" s="52" t="s">
        <v>56</v>
      </c>
      <c r="G30" s="52" t="n">
        <v>9</v>
      </c>
      <c r="H30" s="52" t="n">
        <v>1</v>
      </c>
      <c r="I30" s="53" t="n">
        <v>2784.9</v>
      </c>
      <c r="J30" s="53" t="n">
        <v>2708.3</v>
      </c>
      <c r="K30" s="53" t="n">
        <v>76.5999999999999</v>
      </c>
      <c r="L30" s="51" t="n">
        <v>79</v>
      </c>
      <c r="M30" s="54" t="n">
        <f aca="false" ca="false" dt2D="false" dtr="false" t="normal">SUM(N30:R30)</f>
        <v>6962455.599999999</v>
      </c>
      <c r="N30" s="54" t="n"/>
      <c r="O30" s="54" t="n"/>
      <c r="P30" s="54" t="n">
        <v>0</v>
      </c>
      <c r="Q30" s="54" t="n">
        <v>575225.748</v>
      </c>
      <c r="R30" s="54" t="n">
        <v>6387229.852</v>
      </c>
      <c r="S30" s="54" t="n">
        <f aca="false" ca="false" dt2D="false" dtr="false" t="normal">+Z30-M30</f>
        <v>0</v>
      </c>
      <c r="T30" s="54" t="n">
        <f aca="false" ca="false" dt2D="false" dtr="false" t="normal">$M30/($J30+$K30)</f>
        <v>2500.0738267083193</v>
      </c>
      <c r="U30" s="54" t="n">
        <f aca="false" ca="false" dt2D="false" dtr="false" t="normal">$M30/($J30+$K30)</f>
        <v>2500.0738267083193</v>
      </c>
      <c r="V30" s="52" t="n">
        <v>2025</v>
      </c>
      <c r="W30" s="56" t="n">
        <v>0</v>
      </c>
      <c r="X30" s="56" t="n">
        <f aca="false" ca="false" dt2D="false" dtr="false" t="normal">+(J30*16.89+K30*28.62)*12</f>
        <v>575225.748</v>
      </c>
      <c r="Y30" s="56" t="n">
        <f aca="false" ca="false" dt2D="false" dtr="false" t="normal">+(J30*16.89+K30*28.62)*12*30-'[3]Лист1'!$AQ$317</f>
        <v>10959240.220000003</v>
      </c>
      <c r="Z30" s="57" t="n">
        <f aca="false" ca="false" dt2D="false" dtr="false" t="normal">SUM(AA30:AO30)</f>
        <v>6962455.599999999</v>
      </c>
      <c r="AA30" s="58" t="n"/>
      <c r="AB30" s="58" t="n"/>
      <c r="AC30" s="58" t="n"/>
      <c r="AD30" s="58" t="n"/>
      <c r="AE30" s="58" t="n"/>
      <c r="AF30" s="58" t="n"/>
      <c r="AG30" s="58" t="n"/>
      <c r="AH30" s="58" t="n"/>
      <c r="AI30" s="58" t="n">
        <v>3473150.85</v>
      </c>
      <c r="AJ30" s="58" t="n"/>
      <c r="AK30" s="63" t="n"/>
      <c r="AL30" s="58" t="n"/>
      <c r="AM30" s="58" t="n">
        <v>2694393.26</v>
      </c>
      <c r="AN30" s="58" t="n">
        <v>273382.77</v>
      </c>
      <c r="AO30" s="58" t="n">
        <v>521528.72</v>
      </c>
      <c r="AP30" s="4" t="n">
        <f aca="false" ca="false" dt2D="false" dtr="false" t="normal">COUNTIF(AA30:AL30, "&gt;0")</f>
        <v>1</v>
      </c>
      <c r="AQ30" s="4" t="n">
        <f aca="false" ca="false" dt2D="false" dtr="false" t="normal">COUNTIF(AM30:AO30, "&gt;0")</f>
        <v>3</v>
      </c>
      <c r="AR30" s="4" t="n">
        <f aca="false" ca="false" dt2D="false" dtr="false" t="normal">+AP30+AQ30</f>
        <v>4</v>
      </c>
    </row>
    <row customHeight="true" ht="12.75" outlineLevel="0" r="31">
      <c r="A31" s="49" t="n">
        <f aca="false" ca="false" dt2D="false" dtr="false" t="normal">+A30+1</f>
        <v>19</v>
      </c>
      <c r="B31" s="49" t="n">
        <f aca="false" ca="false" dt2D="false" dtr="false" t="normal">+B30+1</f>
        <v>19</v>
      </c>
      <c r="C31" s="50" t="s">
        <v>68</v>
      </c>
      <c r="D31" s="49" t="s">
        <v>84</v>
      </c>
      <c r="E31" s="51" t="s">
        <v>85</v>
      </c>
      <c r="F31" s="52" t="s">
        <v>56</v>
      </c>
      <c r="G31" s="52" t="n">
        <v>5</v>
      </c>
      <c r="H31" s="52" t="n">
        <v>8</v>
      </c>
      <c r="I31" s="53" t="n">
        <v>6611.7</v>
      </c>
      <c r="J31" s="53" t="n">
        <v>6513.5</v>
      </c>
      <c r="K31" s="53" t="n">
        <v>98.1999999999998</v>
      </c>
      <c r="L31" s="51" t="n">
        <v>288</v>
      </c>
      <c r="M31" s="54" t="n">
        <f aca="false" ca="false" dt2D="false" dtr="false" t="normal">SUM(N31:R31)</f>
        <v>20094580.270000003</v>
      </c>
      <c r="N31" s="54" t="n"/>
      <c r="O31" s="54" t="n"/>
      <c r="P31" s="54" t="n">
        <v>0</v>
      </c>
      <c r="Q31" s="54" t="n">
        <v>1023382.164</v>
      </c>
      <c r="R31" s="54" t="n">
        <v>19071198.106</v>
      </c>
      <c r="S31" s="54" t="n">
        <f aca="false" ca="false" dt2D="false" dtr="false" t="normal">+Z31-M31</f>
        <v>0</v>
      </c>
      <c r="T31" s="54" t="n">
        <f aca="false" ca="false" dt2D="false" dtr="false" t="normal">$M31/($J31+$K31)</f>
        <v>3039.2456206421953</v>
      </c>
      <c r="U31" s="54" t="n">
        <f aca="false" ca="false" dt2D="false" dtr="false" t="normal">$M31/($J31+$K31)</f>
        <v>3039.2456206421953</v>
      </c>
      <c r="V31" s="52" t="n">
        <v>2025</v>
      </c>
      <c r="W31" s="56" t="n">
        <v>0</v>
      </c>
      <c r="X31" s="56" t="n">
        <f aca="false" ca="false" dt2D="false" dtr="false" t="normal">+(J31*12.71+K31*25.41)*12</f>
        <v>1023382.1640000001</v>
      </c>
      <c r="Y31" s="56" t="n">
        <f aca="false" ca="false" dt2D="false" dtr="false" t="normal">+(J31*12.71+K31*25.41)*12*30-'[3]Лист1'!$AQ$326</f>
        <v>22107557.480000004</v>
      </c>
      <c r="Z31" s="57" t="n">
        <f aca="false" ca="false" dt2D="false" dtr="false" t="normal">SUM(AA31:AO31)</f>
        <v>20094580.270000003</v>
      </c>
      <c r="AA31" s="58" t="n"/>
      <c r="AB31" s="58" t="n"/>
      <c r="AC31" s="58" t="n"/>
      <c r="AD31" s="58" t="n"/>
      <c r="AE31" s="58" t="n"/>
      <c r="AF31" s="58" t="n"/>
      <c r="AG31" s="58" t="n"/>
      <c r="AH31" s="58" t="n"/>
      <c r="AI31" s="58" t="n"/>
      <c r="AJ31" s="58" t="n">
        <v>13290126.3</v>
      </c>
      <c r="AK31" s="63" t="n"/>
      <c r="AL31" s="58" t="n"/>
      <c r="AM31" s="58" t="n">
        <v>5272890.26</v>
      </c>
      <c r="AN31" s="58" t="n">
        <v>527289.03</v>
      </c>
      <c r="AO31" s="58" t="n">
        <v>1004274.68</v>
      </c>
      <c r="AP31" s="4" t="n">
        <f aca="false" ca="false" dt2D="false" dtr="false" t="normal">COUNTIF(AA31:AL31, "&gt;0")</f>
        <v>1</v>
      </c>
      <c r="AQ31" s="4" t="n">
        <f aca="false" ca="false" dt2D="false" dtr="false" t="normal">COUNTIF(AM31:AO31, "&gt;0")</f>
        <v>3</v>
      </c>
      <c r="AR31" s="4" t="n">
        <f aca="false" ca="false" dt2D="false" dtr="false" t="normal">+AP31+AQ31</f>
        <v>4</v>
      </c>
    </row>
    <row customHeight="true" ht="12.75" outlineLevel="0" r="32">
      <c r="A32" s="49" t="n">
        <f aca="false" ca="false" dt2D="false" dtr="false" t="normal">+A31+1</f>
        <v>20</v>
      </c>
      <c r="B32" s="49" t="n">
        <f aca="false" ca="false" dt2D="false" dtr="false" t="normal">+B31+1</f>
        <v>20</v>
      </c>
      <c r="C32" s="50" t="s">
        <v>68</v>
      </c>
      <c r="D32" s="49" t="s">
        <v>86</v>
      </c>
      <c r="E32" s="51" t="s">
        <v>67</v>
      </c>
      <c r="F32" s="52" t="s">
        <v>56</v>
      </c>
      <c r="G32" s="52" t="n">
        <v>5</v>
      </c>
      <c r="H32" s="52" t="n">
        <v>8</v>
      </c>
      <c r="I32" s="53" t="n">
        <v>6603.4</v>
      </c>
      <c r="J32" s="53" t="n">
        <v>6603.4</v>
      </c>
      <c r="K32" s="53" t="n">
        <v>0</v>
      </c>
      <c r="L32" s="51" t="n">
        <v>290</v>
      </c>
      <c r="M32" s="54" t="n">
        <f aca="false" ca="false" dt2D="false" dtr="false" t="normal">SUM(N32:R32)</f>
        <v>21078634.209999997</v>
      </c>
      <c r="N32" s="54" t="n"/>
      <c r="O32" s="54" t="n"/>
      <c r="P32" s="54" t="n">
        <v>0</v>
      </c>
      <c r="Q32" s="54" t="n">
        <v>1007150.568</v>
      </c>
      <c r="R32" s="54" t="n">
        <v>20071483.642</v>
      </c>
      <c r="S32" s="54" t="n">
        <f aca="false" ca="false" dt2D="false" dtr="false" t="normal">+Z32-M32</f>
        <v>0</v>
      </c>
      <c r="T32" s="54" t="n">
        <f aca="false" ca="false" dt2D="false" dtr="false" t="normal">$M32/($J32+$K32)</f>
        <v>3192.0880470666625</v>
      </c>
      <c r="U32" s="54" t="n">
        <f aca="false" ca="false" dt2D="false" dtr="false" t="normal">$M32/($J32+$K32)</f>
        <v>3192.0880470666625</v>
      </c>
      <c r="V32" s="52" t="n">
        <v>2025</v>
      </c>
      <c r="W32" s="56" t="n">
        <v>0</v>
      </c>
      <c r="X32" s="56" t="n">
        <f aca="false" ca="false" dt2D="false" dtr="false" t="normal">+(J32*12.71+K32*25.41)*12</f>
        <v>1007150.5680000001</v>
      </c>
      <c r="Y32" s="56" t="n">
        <f aca="false" ca="false" dt2D="false" dtr="false" t="normal">+(J32*12.71+K32*25.41)*12*30-'[3]Лист1'!$AQ$324</f>
        <v>21162685.21</v>
      </c>
      <c r="Z32" s="57" t="n">
        <f aca="false" ca="false" dt2D="false" dtr="false" t="normal">SUM(AA32:AO32)</f>
        <v>21078634.209999997</v>
      </c>
      <c r="AA32" s="58" t="n"/>
      <c r="AB32" s="58" t="n"/>
      <c r="AC32" s="59" t="n">
        <v>1009279.69</v>
      </c>
      <c r="AD32" s="58" t="n"/>
      <c r="AE32" s="58" t="n"/>
      <c r="AF32" s="58" t="n"/>
      <c r="AG32" s="58" t="n"/>
      <c r="AH32" s="58" t="n"/>
      <c r="AI32" s="58" t="n"/>
      <c r="AJ32" s="58" t="n">
        <v>13273442.54</v>
      </c>
      <c r="AK32" s="63" t="n"/>
      <c r="AL32" s="58" t="n"/>
      <c r="AM32" s="58" t="n">
        <v>5266270.93</v>
      </c>
      <c r="AN32" s="58" t="n">
        <v>526627.09</v>
      </c>
      <c r="AO32" s="58" t="n">
        <v>1003013.96</v>
      </c>
      <c r="AP32" s="4" t="n">
        <f aca="false" ca="false" dt2D="false" dtr="false" t="normal">COUNTIF(AA32:AL32, "&gt;0")</f>
        <v>2</v>
      </c>
      <c r="AQ32" s="4" t="n">
        <f aca="false" ca="false" dt2D="false" dtr="false" t="normal">COUNTIF(AM32:AO32, "&gt;0")</f>
        <v>3</v>
      </c>
      <c r="AR32" s="4" t="n">
        <f aca="false" ca="false" dt2D="false" dtr="false" t="normal">+AP32+AQ32</f>
        <v>5</v>
      </c>
    </row>
    <row customHeight="true" ht="12.75" outlineLevel="0" r="33">
      <c r="A33" s="49" t="n">
        <f aca="false" ca="false" dt2D="false" dtr="false" t="normal">+A32+1</f>
        <v>21</v>
      </c>
      <c r="B33" s="49" t="n">
        <f aca="false" ca="false" dt2D="false" dtr="false" t="normal">+B32+1</f>
        <v>21</v>
      </c>
      <c r="C33" s="50" t="s">
        <v>68</v>
      </c>
      <c r="D33" s="49" t="s">
        <v>87</v>
      </c>
      <c r="E33" s="51" t="s">
        <v>73</v>
      </c>
      <c r="F33" s="52" t="s">
        <v>56</v>
      </c>
      <c r="G33" s="52" t="n">
        <v>5</v>
      </c>
      <c r="H33" s="52" t="n">
        <v>3</v>
      </c>
      <c r="I33" s="53" t="n">
        <v>4400.5</v>
      </c>
      <c r="J33" s="53" t="n">
        <v>1492.4</v>
      </c>
      <c r="K33" s="53" t="n">
        <v>2908.1</v>
      </c>
      <c r="L33" s="51" t="n">
        <v>162</v>
      </c>
      <c r="M33" s="54" t="n">
        <f aca="false" ca="false" dt2D="false" dtr="false" t="normal">SUM(N33:R33)</f>
        <v>32840560.189999998</v>
      </c>
      <c r="N33" s="54" t="n"/>
      <c r="O33" s="54" t="n"/>
      <c r="P33" s="54" t="n">
        <v>0</v>
      </c>
      <c r="Q33" s="54" t="n">
        <v>5400639.98</v>
      </c>
      <c r="R33" s="54" t="n">
        <v>27439920.21</v>
      </c>
      <c r="S33" s="54" t="n">
        <f aca="false" ca="false" dt2D="false" dtr="false" t="normal">+Z33-M33</f>
        <v>0</v>
      </c>
      <c r="T33" s="54" t="n">
        <f aca="false" ca="false" dt2D="false" dtr="false" t="normal">$M33/($J33+$K33)</f>
        <v>7462.915620952164</v>
      </c>
      <c r="U33" s="54" t="n">
        <f aca="false" ca="false" dt2D="false" dtr="false" t="normal">$M33/($J33+$K33)</f>
        <v>7462.915620952164</v>
      </c>
      <c r="V33" s="52" t="n">
        <v>2025</v>
      </c>
      <c r="W33" s="56" t="n">
        <v>4286281.28</v>
      </c>
      <c r="X33" s="56" t="n">
        <f aca="false" ca="false" dt2D="false" dtr="false" t="normal">+(J33*12.71+K33*25.41)*12</f>
        <v>1114358.7000000002</v>
      </c>
      <c r="Y33" s="56" t="n">
        <f aca="false" ca="false" dt2D="false" dtr="false" t="normal">+(J33*12.71+K33*25.41)*12*30</f>
        <v>33430761.000000007</v>
      </c>
      <c r="Z33" s="57" t="n">
        <f aca="false" ca="false" dt2D="false" dtr="false" t="normal">SUM(AA33:AO33)</f>
        <v>32840560.189999998</v>
      </c>
      <c r="AA33" s="58" t="n">
        <v>14707105.02</v>
      </c>
      <c r="AB33" s="58" t="n">
        <v>7084890.53</v>
      </c>
      <c r="AC33" s="58" t="n"/>
      <c r="AD33" s="58" t="n">
        <v>4184964.88</v>
      </c>
      <c r="AE33" s="58" t="n"/>
      <c r="AF33" s="58" t="n"/>
      <c r="AG33" s="58" t="n"/>
      <c r="AH33" s="58" t="n"/>
      <c r="AI33" s="58" t="n"/>
      <c r="AJ33" s="58" t="n"/>
      <c r="AK33" s="63" t="n"/>
      <c r="AL33" s="58" t="n"/>
      <c r="AM33" s="58" t="n">
        <v>5274952.4</v>
      </c>
      <c r="AN33" s="58" t="n">
        <v>545607.43</v>
      </c>
      <c r="AO33" s="58" t="n">
        <v>1043039.93</v>
      </c>
      <c r="AP33" s="4" t="n">
        <f aca="false" ca="false" dt2D="false" dtr="false" t="normal">COUNTIF(AA33:AL33, "&gt;0")</f>
        <v>3</v>
      </c>
      <c r="AQ33" s="4" t="n">
        <f aca="false" ca="false" dt2D="false" dtr="false" t="normal">COUNTIF(AM33:AO33, "&gt;0")</f>
        <v>3</v>
      </c>
      <c r="AR33" s="4" t="n">
        <f aca="false" ca="false" dt2D="false" dtr="false" t="normal">+AP33+AQ33</f>
        <v>6</v>
      </c>
    </row>
    <row customHeight="true" ht="12.75" outlineLevel="0" r="34">
      <c r="A34" s="49" t="n">
        <f aca="false" ca="false" dt2D="false" dtr="false" t="normal">+A33+1</f>
        <v>22</v>
      </c>
      <c r="B34" s="49" t="n">
        <f aca="false" ca="false" dt2D="false" dtr="false" t="normal">+B33+1</f>
        <v>22</v>
      </c>
      <c r="C34" s="50" t="s">
        <v>68</v>
      </c>
      <c r="D34" s="49" t="s">
        <v>88</v>
      </c>
      <c r="E34" s="51" t="s">
        <v>71</v>
      </c>
      <c r="F34" s="52" t="s">
        <v>56</v>
      </c>
      <c r="G34" s="52" t="n">
        <v>5</v>
      </c>
      <c r="H34" s="52" t="n">
        <v>8</v>
      </c>
      <c r="I34" s="53" t="n">
        <v>6413.25</v>
      </c>
      <c r="J34" s="53" t="n">
        <v>6413.25</v>
      </c>
      <c r="K34" s="53" t="n">
        <v>0</v>
      </c>
      <c r="L34" s="51" t="n">
        <v>267</v>
      </c>
      <c r="M34" s="54" t="n">
        <f aca="false" ca="false" dt2D="false" dtr="false" t="normal">SUM(N34:R34)</f>
        <v>35157628.9</v>
      </c>
      <c r="N34" s="54" t="n"/>
      <c r="O34" s="54" t="n"/>
      <c r="P34" s="54" t="n">
        <v>0</v>
      </c>
      <c r="Q34" s="54" t="n">
        <v>6091640.76</v>
      </c>
      <c r="R34" s="54" t="n">
        <v>29065988.14</v>
      </c>
      <c r="S34" s="54" t="n">
        <f aca="false" ca="false" dt2D="false" dtr="false" t="normal">+Z34-M34</f>
        <v>0</v>
      </c>
      <c r="T34" s="54" t="n">
        <f aca="false" ca="false" dt2D="false" dtr="false" t="normal">$M34/($J34+$K34)</f>
        <v>5482.030000389817</v>
      </c>
      <c r="U34" s="54" t="n">
        <f aca="false" ca="false" dt2D="false" dtr="false" t="normal">$M34/($J34+$K34)</f>
        <v>5482.030000389817</v>
      </c>
      <c r="V34" s="52" t="n">
        <v>2025</v>
      </c>
      <c r="W34" s="56" t="n">
        <v>5113491.87</v>
      </c>
      <c r="X34" s="56" t="n">
        <f aca="false" ca="false" dt2D="false" dtr="false" t="normal">+(J34*12.71+K34*25.41)*12</f>
        <v>978148.89</v>
      </c>
      <c r="Y34" s="56" t="n">
        <f aca="false" ca="false" dt2D="false" dtr="false" t="normal">+(J34*12.71+K34*25.41)*12*30</f>
        <v>29344466.7</v>
      </c>
      <c r="Z34" s="57" t="n">
        <f aca="false" ca="false" dt2D="false" dtr="false" t="normal">SUM(AA34:AO34)</f>
        <v>35157628.9</v>
      </c>
      <c r="AA34" s="58" t="n"/>
      <c r="AB34" s="58" t="n"/>
      <c r="AC34" s="58" t="n"/>
      <c r="AD34" s="58" t="n"/>
      <c r="AE34" s="58" t="n"/>
      <c r="AF34" s="58" t="n"/>
      <c r="AG34" s="58" t="n"/>
      <c r="AH34" s="58" t="n"/>
      <c r="AI34" s="64" t="n">
        <v>30964730.08</v>
      </c>
      <c r="AJ34" s="58" t="n"/>
      <c r="AK34" s="58" t="n"/>
      <c r="AL34" s="58" t="n"/>
      <c r="AM34" s="58" t="n">
        <v>3164186.6</v>
      </c>
      <c r="AN34" s="58" t="n">
        <v>351576.29</v>
      </c>
      <c r="AO34" s="58" t="n">
        <v>677135.93</v>
      </c>
      <c r="AP34" s="4" t="n">
        <f aca="false" ca="false" dt2D="false" dtr="false" t="normal">COUNTIF(AA34:AL34, "&gt;0")</f>
        <v>1</v>
      </c>
      <c r="AQ34" s="4" t="n">
        <f aca="false" ca="false" dt2D="false" dtr="false" t="normal">COUNTIF(AM34:AO34, "&gt;0")</f>
        <v>3</v>
      </c>
      <c r="AR34" s="4" t="n">
        <f aca="false" ca="false" dt2D="false" dtr="false" t="normal">+AP34+AQ34</f>
        <v>4</v>
      </c>
    </row>
    <row customHeight="true" ht="12.75" outlineLevel="0" r="35">
      <c r="A35" s="49" t="n">
        <f aca="false" ca="false" dt2D="false" dtr="false" t="normal">+A34+1</f>
        <v>23</v>
      </c>
      <c r="B35" s="49" t="n">
        <f aca="false" ca="false" dt2D="false" dtr="false" t="normal">+B34+1</f>
        <v>23</v>
      </c>
      <c r="C35" s="50" t="s">
        <v>68</v>
      </c>
      <c r="D35" s="49" t="s">
        <v>89</v>
      </c>
      <c r="E35" s="51" t="s">
        <v>71</v>
      </c>
      <c r="F35" s="52" t="s">
        <v>56</v>
      </c>
      <c r="G35" s="52" t="n">
        <v>5</v>
      </c>
      <c r="H35" s="52" t="n">
        <v>3</v>
      </c>
      <c r="I35" s="53" t="n">
        <v>4302.5</v>
      </c>
      <c r="J35" s="53" t="n">
        <v>4302.5</v>
      </c>
      <c r="K35" s="53" t="n">
        <v>0</v>
      </c>
      <c r="L35" s="51" t="n">
        <v>170</v>
      </c>
      <c r="M35" s="54" t="n">
        <f aca="false" ca="false" dt2D="false" dtr="false" t="normal">SUM(N35:R35)</f>
        <v>23586434.08</v>
      </c>
      <c r="N35" s="54" t="n"/>
      <c r="O35" s="54" t="n"/>
      <c r="P35" s="54" t="n">
        <v>0</v>
      </c>
      <c r="Q35" s="54" t="n">
        <v>4181278.47</v>
      </c>
      <c r="R35" s="54" t="n">
        <v>19405155.61</v>
      </c>
      <c r="S35" s="54" t="n">
        <f aca="false" ca="false" dt2D="false" dtr="false" t="normal">+Z35-M35</f>
        <v>0</v>
      </c>
      <c r="T35" s="54" t="n">
        <f aca="false" ca="false" dt2D="false" dtr="false" t="normal">$M35/($J35+$K35)</f>
        <v>5482.030001162115</v>
      </c>
      <c r="U35" s="54" t="n">
        <f aca="false" ca="false" dt2D="false" dtr="false" t="normal">$M35/($J35+$K35)</f>
        <v>5482.030001162115</v>
      </c>
      <c r="V35" s="52" t="n">
        <v>2025</v>
      </c>
      <c r="W35" s="56" t="n">
        <v>3525061.17</v>
      </c>
      <c r="X35" s="56" t="n">
        <f aca="false" ca="false" dt2D="false" dtr="false" t="normal">+(J35*12.71+K35*25.41)*12</f>
        <v>656217.3</v>
      </c>
      <c r="Y35" s="56" t="n">
        <f aca="false" ca="false" dt2D="false" dtr="false" t="normal">+(J35*12.71+K35*25.41)*12*30</f>
        <v>19686519</v>
      </c>
      <c r="Z35" s="57" t="n">
        <f aca="false" ca="false" dt2D="false" dtr="false" t="normal">SUM(AA35:AO35)</f>
        <v>23586434.08</v>
      </c>
      <c r="AA35" s="58" t="n"/>
      <c r="AB35" s="58" t="n"/>
      <c r="AC35" s="58" t="n"/>
      <c r="AD35" s="58" t="n"/>
      <c r="AE35" s="58" t="n"/>
      <c r="AF35" s="58" t="n"/>
      <c r="AG35" s="58" t="n"/>
      <c r="AH35" s="58" t="n"/>
      <c r="AI35" s="58" t="n">
        <v>20773515.95</v>
      </c>
      <c r="AJ35" s="58" t="n"/>
      <c r="AK35" s="58" t="n"/>
      <c r="AL35" s="58" t="n"/>
      <c r="AM35" s="58" t="n">
        <v>2122779.07</v>
      </c>
      <c r="AN35" s="58" t="n">
        <v>235864.34</v>
      </c>
      <c r="AO35" s="58" t="n">
        <v>454274.72</v>
      </c>
      <c r="AP35" s="4" t="n">
        <f aca="false" ca="false" dt2D="false" dtr="false" t="normal">COUNTIF(AA35:AL35, "&gt;0")</f>
        <v>1</v>
      </c>
      <c r="AQ35" s="4" t="n">
        <f aca="false" ca="false" dt2D="false" dtr="false" t="normal">COUNTIF(AM35:AO35, "&gt;0")</f>
        <v>3</v>
      </c>
      <c r="AR35" s="4" t="n">
        <f aca="false" ca="false" dt2D="false" dtr="false" t="normal">+AP35+AQ35</f>
        <v>4</v>
      </c>
    </row>
    <row customHeight="true" ht="12.75" outlineLevel="0" r="36">
      <c r="A36" s="49" t="n">
        <f aca="false" ca="false" dt2D="false" dtr="false" t="normal">+A35+1</f>
        <v>24</v>
      </c>
      <c r="B36" s="49" t="n">
        <f aca="false" ca="false" dt2D="false" dtr="false" t="normal">+B35+1</f>
        <v>24</v>
      </c>
      <c r="C36" s="50" t="s">
        <v>68</v>
      </c>
      <c r="D36" s="49" t="s">
        <v>90</v>
      </c>
      <c r="E36" s="51" t="s">
        <v>82</v>
      </c>
      <c r="F36" s="52" t="s">
        <v>56</v>
      </c>
      <c r="G36" s="52" t="n">
        <v>9</v>
      </c>
      <c r="H36" s="52" t="n">
        <v>2</v>
      </c>
      <c r="I36" s="53" t="n">
        <v>5733.2</v>
      </c>
      <c r="J36" s="53" t="n">
        <v>5606</v>
      </c>
      <c r="K36" s="53" t="n">
        <v>127.2</v>
      </c>
      <c r="L36" s="51" t="n">
        <v>222</v>
      </c>
      <c r="M36" s="54" t="n">
        <f aca="false" ca="false" dt2D="false" dtr="false" t="normal">SUM(N36:R36)</f>
        <v>5543373.76</v>
      </c>
      <c r="N36" s="54" t="n"/>
      <c r="O36" s="54" t="n"/>
      <c r="P36" s="54" t="n">
        <v>0</v>
      </c>
      <c r="Q36" s="54" t="n">
        <v>1179909.648</v>
      </c>
      <c r="R36" s="54" t="n">
        <v>4363464.112</v>
      </c>
      <c r="S36" s="54" t="n">
        <f aca="false" ca="false" dt2D="false" dtr="false" t="normal">+Z36-M36</f>
        <v>0</v>
      </c>
      <c r="T36" s="54" t="n">
        <f aca="false" ca="false" dt2D="false" dtr="false" t="normal">$M36/($J36+$K36)</f>
        <v>966.8900020930719</v>
      </c>
      <c r="U36" s="54" t="n">
        <f aca="false" ca="false" dt2D="false" dtr="false" t="normal">$M36/($J36+$K36)</f>
        <v>966.8900020930719</v>
      </c>
      <c r="V36" s="52" t="n">
        <v>2025</v>
      </c>
      <c r="W36" s="56" t="n">
        <v>0</v>
      </c>
      <c r="X36" s="56" t="n">
        <f aca="false" ca="false" dt2D="false" dtr="false" t="normal">+(J36*16.89+K36*28.62)*12</f>
        <v>1179909.648</v>
      </c>
      <c r="Y36" s="56" t="n">
        <f aca="false" ca="false" dt2D="false" dtr="false" t="normal">+(J36*16.89+K36*28.62)*12*30-'[3]Лист1'!$AQ$372</f>
        <v>28306752.479999997</v>
      </c>
      <c r="Z36" s="57" t="n">
        <f aca="false" ca="false" dt2D="false" dtr="false" t="normal">SUM(AA36:AO36)</f>
        <v>5543373.76</v>
      </c>
      <c r="AA36" s="58" t="n"/>
      <c r="AB36" s="58" t="n"/>
      <c r="AC36" s="58" t="n">
        <v>4828023.54</v>
      </c>
      <c r="AD36" s="58" t="n"/>
      <c r="AE36" s="58" t="n"/>
      <c r="AF36" s="58" t="n"/>
      <c r="AG36" s="58" t="n"/>
      <c r="AH36" s="58" t="n"/>
      <c r="AI36" s="58" t="n"/>
      <c r="AJ36" s="58" t="n"/>
      <c r="AK36" s="58" t="n"/>
      <c r="AL36" s="58" t="n"/>
      <c r="AM36" s="58" t="n">
        <v>554337.38</v>
      </c>
      <c r="AN36" s="58" t="n">
        <v>55433.74</v>
      </c>
      <c r="AO36" s="58" t="n">
        <v>105579.1</v>
      </c>
      <c r="AP36" s="4" t="n">
        <f aca="false" ca="false" dt2D="false" dtr="false" t="normal">COUNTIF(AA36:AL36, "&gt;0")</f>
        <v>1</v>
      </c>
      <c r="AQ36" s="4" t="n">
        <f aca="false" ca="false" dt2D="false" dtr="false" t="normal">COUNTIF(AM36:AO36, "&gt;0")</f>
        <v>3</v>
      </c>
      <c r="AR36" s="4" t="n">
        <f aca="false" ca="false" dt2D="false" dtr="false" t="normal">+AP36+AQ36</f>
        <v>4</v>
      </c>
    </row>
    <row customHeight="true" ht="12.75" outlineLevel="0" r="37">
      <c r="A37" s="49" t="n">
        <f aca="false" ca="false" dt2D="false" dtr="false" t="normal">+A36+1</f>
        <v>25</v>
      </c>
      <c r="B37" s="49" t="n">
        <f aca="false" ca="false" dt2D="false" dtr="false" t="normal">+B36+1</f>
        <v>25</v>
      </c>
      <c r="C37" s="50" t="s">
        <v>68</v>
      </c>
      <c r="D37" s="49" t="s">
        <v>91</v>
      </c>
      <c r="E37" s="51" t="n">
        <v>1983</v>
      </c>
      <c r="F37" s="52" t="s">
        <v>56</v>
      </c>
      <c r="G37" s="52" t="n">
        <v>5</v>
      </c>
      <c r="H37" s="52" t="n">
        <v>3</v>
      </c>
      <c r="I37" s="53" t="n">
        <v>5113.2</v>
      </c>
      <c r="J37" s="53" t="n">
        <v>4295.2</v>
      </c>
      <c r="K37" s="53" t="n">
        <v>0</v>
      </c>
      <c r="L37" s="51" t="n">
        <v>187</v>
      </c>
      <c r="M37" s="54" t="n">
        <f aca="false" ca="false" dt2D="false" dtr="false" t="normal">SUM(N37:R37)</f>
        <v>4123863.01</v>
      </c>
      <c r="N37" s="54" t="n"/>
      <c r="O37" s="54" t="n"/>
      <c r="P37" s="54" t="n"/>
      <c r="Q37" s="54" t="n">
        <v>655103.904</v>
      </c>
      <c r="R37" s="54" t="n">
        <v>3468759.106</v>
      </c>
      <c r="S37" s="54" t="n">
        <f aca="false" ca="false" dt2D="false" dtr="false" t="normal">+Z37-M37</f>
        <v>0</v>
      </c>
      <c r="T37" s="54" t="n">
        <f aca="false" ca="false" dt2D="false" dtr="false" t="normal">$M37/($J37+$K37)</f>
        <v>960.1096596200409</v>
      </c>
      <c r="U37" s="54" t="n">
        <f aca="false" ca="false" dt2D="false" dtr="false" t="normal">$M37/($J37+$K37)</f>
        <v>960.1096596200409</v>
      </c>
      <c r="V37" s="52" t="n">
        <v>2025</v>
      </c>
      <c r="W37" s="56" t="n">
        <v>0</v>
      </c>
      <c r="X37" s="56" t="n">
        <f aca="false" ca="false" dt2D="false" dtr="false" t="normal">+(J37*12.71+K37*25.41)*12</f>
        <v>655103.904</v>
      </c>
      <c r="Y37" s="56" t="n">
        <f aca="false" ca="false" dt2D="false" dtr="false" t="normal">+(J37*12.71+K37*25.41)*12*30-'[1]Лист1'!$AQ$177</f>
        <v>16666313.110000001</v>
      </c>
      <c r="Z37" s="57" t="n">
        <f aca="false" ca="false" dt2D="false" dtr="false" t="normal">SUM(AA37:AO37)</f>
        <v>4123863.01</v>
      </c>
      <c r="AA37" s="58" t="n"/>
      <c r="AB37" s="58" t="n">
        <v>0</v>
      </c>
      <c r="AC37" s="59" t="n">
        <v>4123863.01</v>
      </c>
      <c r="AD37" s="58" t="n">
        <v>0</v>
      </c>
      <c r="AE37" s="58" t="n">
        <v>0</v>
      </c>
      <c r="AF37" s="58" t="n"/>
      <c r="AG37" s="58" t="n">
        <v>0</v>
      </c>
      <c r="AH37" s="58" t="n">
        <v>0</v>
      </c>
      <c r="AI37" s="58" t="n">
        <v>0</v>
      </c>
      <c r="AJ37" s="58" t="n">
        <v>0</v>
      </c>
      <c r="AK37" s="58" t="n">
        <v>0</v>
      </c>
      <c r="AL37" s="58" t="n">
        <v>0</v>
      </c>
      <c r="AM37" s="58" t="n"/>
      <c r="AN37" s="58" t="n"/>
      <c r="AO37" s="58" t="n"/>
      <c r="AP37" s="4" t="n">
        <f aca="false" ca="false" dt2D="false" dtr="false" t="normal">COUNTIF(AA37:AL37, "&gt;0")</f>
        <v>1</v>
      </c>
      <c r="AQ37" s="4" t="n">
        <f aca="false" ca="false" dt2D="false" dtr="false" t="normal">COUNTIF(AM37:AO37, "&gt;0")</f>
        <v>0</v>
      </c>
      <c r="AR37" s="4" t="n">
        <f aca="false" ca="false" dt2D="false" dtr="false" t="normal">+AP37+AQ37</f>
        <v>1</v>
      </c>
    </row>
    <row customHeight="true" ht="12.75" outlineLevel="0" r="38">
      <c r="A38" s="49" t="n">
        <f aca="false" ca="false" dt2D="false" dtr="false" t="normal">+A37+1</f>
        <v>26</v>
      </c>
      <c r="B38" s="49" t="n">
        <f aca="false" ca="false" dt2D="false" dtr="false" t="normal">+B37+1</f>
        <v>26</v>
      </c>
      <c r="C38" s="50" t="s">
        <v>68</v>
      </c>
      <c r="D38" s="49" t="s">
        <v>92</v>
      </c>
      <c r="E38" s="51" t="n">
        <v>1980</v>
      </c>
      <c r="F38" s="52" t="s">
        <v>56</v>
      </c>
      <c r="G38" s="52" t="n">
        <v>5</v>
      </c>
      <c r="H38" s="52" t="n">
        <v>6</v>
      </c>
      <c r="I38" s="53" t="n">
        <v>6841.9</v>
      </c>
      <c r="J38" s="53" t="n">
        <v>5717.4</v>
      </c>
      <c r="K38" s="53" t="n">
        <v>467.7</v>
      </c>
      <c r="L38" s="51" t="n">
        <v>273</v>
      </c>
      <c r="M38" s="54" t="n">
        <f aca="false" ca="false" dt2D="false" dtr="false" t="normal">SUM(N38:R38)</f>
        <v>24464288.47</v>
      </c>
      <c r="N38" s="54" t="n"/>
      <c r="O38" s="54" t="n"/>
      <c r="P38" s="54" t="n"/>
      <c r="Q38" s="54" t="n">
        <v>1014628.932</v>
      </c>
      <c r="R38" s="54" t="n">
        <v>23449659.538</v>
      </c>
      <c r="S38" s="54" t="n">
        <f aca="false" ca="false" dt2D="false" dtr="false" t="normal">+Z38-M38</f>
        <v>0</v>
      </c>
      <c r="T38" s="54" t="n">
        <f aca="false" ca="false" dt2D="false" dtr="false" t="normal">$M38/($J38+$K38)</f>
        <v>3955.358598890883</v>
      </c>
      <c r="U38" s="54" t="n">
        <f aca="false" ca="false" dt2D="false" dtr="false" t="normal">$M38/($J38+$K38)</f>
        <v>3955.358598890883</v>
      </c>
      <c r="V38" s="52" t="n">
        <v>2025</v>
      </c>
      <c r="W38" s="56" t="n">
        <v>0</v>
      </c>
      <c r="X38" s="56" t="n">
        <f aca="false" ca="false" dt2D="false" dtr="false" t="normal">+(J38*12.71+K38*25.41)*12</f>
        <v>1014628.9319999999</v>
      </c>
      <c r="Y38" s="56" t="n">
        <f aca="false" ca="false" dt2D="false" dtr="false" t="normal">+(J38*12.71+K38*25.41)*12*30-'[1]Лист1'!$AQ$178</f>
        <v>28180532.4</v>
      </c>
      <c r="Z38" s="57" t="n">
        <f aca="false" ca="false" dt2D="false" dtr="false" t="normal">SUM(AA38:AO38)</f>
        <v>24464288.47</v>
      </c>
      <c r="AA38" s="58" t="n">
        <v>0</v>
      </c>
      <c r="AB38" s="58" t="n">
        <v>0</v>
      </c>
      <c r="AC38" s="58" t="n">
        <v>0</v>
      </c>
      <c r="AD38" s="58" t="n">
        <v>0</v>
      </c>
      <c r="AE38" s="58" t="n">
        <v>0</v>
      </c>
      <c r="AF38" s="58" t="n"/>
      <c r="AG38" s="58" t="n"/>
      <c r="AH38" s="58" t="n">
        <v>0</v>
      </c>
      <c r="AI38" s="58" t="n">
        <v>0</v>
      </c>
      <c r="AJ38" s="58" t="n">
        <v>0</v>
      </c>
      <c r="AK38" s="57" t="n">
        <v>24464288.47</v>
      </c>
      <c r="AL38" s="58" t="n">
        <v>0</v>
      </c>
      <c r="AM38" s="58" t="n"/>
      <c r="AN38" s="58" t="n"/>
      <c r="AO38" s="58" t="n"/>
      <c r="AP38" s="4" t="n">
        <f aca="false" ca="false" dt2D="false" dtr="false" t="normal">COUNTIF(AA38:AL38, "&gt;0")</f>
        <v>1</v>
      </c>
      <c r="AQ38" s="4" t="n">
        <f aca="false" ca="false" dt2D="false" dtr="false" t="normal">COUNTIF(AM38:AO38, "&gt;0")</f>
        <v>0</v>
      </c>
      <c r="AR38" s="4" t="n">
        <f aca="false" ca="false" dt2D="false" dtr="false" t="normal">+AP38+AQ38</f>
        <v>1</v>
      </c>
    </row>
    <row customHeight="true" ht="12.75" outlineLevel="0" r="39">
      <c r="A39" s="49" t="n">
        <f aca="false" ca="false" dt2D="false" dtr="false" t="normal">+A38+1</f>
        <v>27</v>
      </c>
      <c r="B39" s="49" t="n">
        <f aca="false" ca="false" dt2D="false" dtr="false" t="normal">+B38+1</f>
        <v>27</v>
      </c>
      <c r="C39" s="50" t="s">
        <v>68</v>
      </c>
      <c r="D39" s="49" t="s">
        <v>93</v>
      </c>
      <c r="E39" s="51" t="s">
        <v>94</v>
      </c>
      <c r="F39" s="52" t="s">
        <v>56</v>
      </c>
      <c r="G39" s="52" t="n">
        <v>9</v>
      </c>
      <c r="H39" s="52" t="n">
        <v>3</v>
      </c>
      <c r="I39" s="53" t="n">
        <v>7116.5</v>
      </c>
      <c r="J39" s="53" t="n">
        <v>7116.5</v>
      </c>
      <c r="K39" s="53" t="n">
        <v>0</v>
      </c>
      <c r="L39" s="51" t="n">
        <v>291</v>
      </c>
      <c r="M39" s="54" t="n">
        <f aca="false" ca="false" dt2D="false" dtr="false" t="normal">SUM(N39:R39)</f>
        <v>29653815.019999996</v>
      </c>
      <c r="N39" s="54" t="n"/>
      <c r="O39" s="54" t="n"/>
      <c r="P39" s="54" t="n">
        <v>0</v>
      </c>
      <c r="Q39" s="54" t="n">
        <v>1442372.22</v>
      </c>
      <c r="R39" s="54" t="n">
        <v>28211442.8</v>
      </c>
      <c r="S39" s="54" t="n">
        <f aca="false" ca="false" dt2D="false" dtr="false" t="normal">+Z39-M39</f>
        <v>0</v>
      </c>
      <c r="T39" s="54" t="n">
        <f aca="false" ca="false" dt2D="false" dtr="false" t="normal">$M39/($J39+$K39)</f>
        <v>4166.910000702592</v>
      </c>
      <c r="U39" s="54" t="n">
        <f aca="false" ca="false" dt2D="false" dtr="false" t="normal">$M39/($J39+$K39)</f>
        <v>4166.910000702592</v>
      </c>
      <c r="V39" s="52" t="n">
        <v>2025</v>
      </c>
      <c r="W39" s="56" t="n">
        <v>0</v>
      </c>
      <c r="X39" s="56" t="n">
        <f aca="false" ca="false" dt2D="false" dtr="false" t="normal">+(J39*16.89+K39*28.62)*12</f>
        <v>1442372.22</v>
      </c>
      <c r="Y39" s="56" t="n">
        <f aca="false" ca="false" dt2D="false" dtr="false" t="normal">+(J39*16.89+K39*28.62)*12*30-'[3]Лист1'!$AQ$382</f>
        <v>38718019.83</v>
      </c>
      <c r="Z39" s="57" t="n">
        <f aca="false" ca="false" dt2D="false" dtr="false" t="normal">SUM(AA39:AO39)</f>
        <v>29653815.019999996</v>
      </c>
      <c r="AA39" s="58" t="n">
        <v>20279897.24</v>
      </c>
      <c r="AB39" s="58" t="n"/>
      <c r="AC39" s="58" t="n">
        <v>5992923.59</v>
      </c>
      <c r="AD39" s="58" t="n"/>
      <c r="AE39" s="58" t="n"/>
      <c r="AF39" s="58" t="n"/>
      <c r="AG39" s="58" t="n"/>
      <c r="AH39" s="58" t="n"/>
      <c r="AI39" s="58" t="n"/>
      <c r="AJ39" s="58" t="n"/>
      <c r="AK39" s="58" t="n"/>
      <c r="AL39" s="58" t="n"/>
      <c r="AM39" s="58" t="n">
        <v>2509922.66</v>
      </c>
      <c r="AN39" s="58" t="n">
        <v>296538.15</v>
      </c>
      <c r="AO39" s="58" t="n">
        <v>574533.38</v>
      </c>
      <c r="AP39" s="4" t="n">
        <f aca="false" ca="false" dt2D="false" dtr="false" t="normal">COUNTIF(AA39:AL39, "&gt;0")</f>
        <v>2</v>
      </c>
      <c r="AQ39" s="4" t="n">
        <f aca="false" ca="false" dt2D="false" dtr="false" t="normal">COUNTIF(AM39:AO39, "&gt;0")</f>
        <v>3</v>
      </c>
      <c r="AR39" s="4" t="n">
        <f aca="false" ca="false" dt2D="false" dtr="false" t="normal">+AP39+AQ39</f>
        <v>5</v>
      </c>
    </row>
    <row customFormat="true" customHeight="true" ht="12.75" outlineLevel="0" r="40" s="0">
      <c r="A40" s="49" t="n">
        <f aca="false" ca="false" dt2D="false" dtr="false" t="normal">+A39+1</f>
        <v>28</v>
      </c>
      <c r="B40" s="49" t="n">
        <f aca="false" ca="false" dt2D="false" dtr="false" t="normal">+B39+1</f>
        <v>28</v>
      </c>
      <c r="C40" s="50" t="s">
        <v>68</v>
      </c>
      <c r="D40" s="49" t="s">
        <v>95</v>
      </c>
      <c r="E40" s="51" t="n">
        <v>1992</v>
      </c>
      <c r="F40" s="52" t="s">
        <v>56</v>
      </c>
      <c r="G40" s="52" t="n">
        <v>9</v>
      </c>
      <c r="H40" s="52" t="n">
        <v>1</v>
      </c>
      <c r="I40" s="53" t="n">
        <v>3320.9</v>
      </c>
      <c r="J40" s="53" t="n">
        <v>2870.8</v>
      </c>
      <c r="K40" s="53" t="n">
        <v>0</v>
      </c>
      <c r="L40" s="51" t="n">
        <v>115</v>
      </c>
      <c r="M40" s="54" t="n">
        <f aca="false" ca="false" dt2D="false" dtr="false" t="normal">SUM(N40:R40)</f>
        <v>7235604.54</v>
      </c>
      <c r="N40" s="54" t="n"/>
      <c r="O40" s="54" t="n"/>
      <c r="P40" s="54" t="n"/>
      <c r="Q40" s="54" t="n">
        <v>581853.744</v>
      </c>
      <c r="R40" s="54" t="n">
        <v>6653750.796</v>
      </c>
      <c r="S40" s="54" t="n">
        <f aca="false" ca="false" dt2D="false" dtr="false" t="normal">+Z40-M40</f>
        <v>0</v>
      </c>
      <c r="T40" s="54" t="n">
        <f aca="false" ca="false" dt2D="false" dtr="false" t="normal">$M40/($J40+$K40)</f>
        <v>2520.4140100320465</v>
      </c>
      <c r="U40" s="54" t="n">
        <f aca="false" ca="false" dt2D="false" dtr="false" t="normal">$M40/($J40+$K40)</f>
        <v>2520.4140100320465</v>
      </c>
      <c r="V40" s="52" t="n">
        <v>2025</v>
      </c>
      <c r="W40" s="58" t="n"/>
      <c r="X40" s="58" t="n">
        <f aca="false" ca="false" dt2D="false" dtr="false" t="normal">+(J40*16.89+K40*28.62)*12</f>
        <v>581853.7440000001</v>
      </c>
      <c r="Y40" s="58" t="n">
        <f aca="false" ca="false" dt2D="false" dtr="false" t="normal">+(J40*16.89+K40*28.62)*12*30-'[1]Лист1'!$AQ$193</f>
        <v>15069647.51</v>
      </c>
      <c r="Z40" s="58" t="n">
        <f aca="false" ca="false" dt2D="false" dtr="false" t="normal">SUM(AA40:AO40)</f>
        <v>7235604.54</v>
      </c>
      <c r="AA40" s="58" t="n"/>
      <c r="AB40" s="58" t="n">
        <v>3273146.77</v>
      </c>
      <c r="AC40" s="58" t="n">
        <v>2417539.32</v>
      </c>
      <c r="AD40" s="58" t="n">
        <v>1544918.45</v>
      </c>
      <c r="AE40" s="58" t="n"/>
      <c r="AF40" s="58" t="n"/>
      <c r="AG40" s="58" t="n"/>
      <c r="AH40" s="58" t="n"/>
      <c r="AI40" s="58" t="n"/>
      <c r="AJ40" s="58" t="n"/>
      <c r="AK40" s="58" t="n"/>
      <c r="AL40" s="58" t="n"/>
      <c r="AM40" s="58" t="n"/>
      <c r="AN40" s="58" t="n"/>
      <c r="AO40" s="58" t="n"/>
      <c r="AP40" s="4" t="n">
        <f aca="false" ca="false" dt2D="false" dtr="false" t="normal">COUNTIF(AA40:AL40, "&gt;0")</f>
        <v>3</v>
      </c>
      <c r="AQ40" s="4" t="n">
        <f aca="false" ca="false" dt2D="false" dtr="false" t="normal">COUNTIF(AM40:AO40, "&gt;0")</f>
        <v>0</v>
      </c>
      <c r="AR40" s="4" t="n">
        <f aca="false" ca="false" dt2D="false" dtr="false" t="normal">+AP40+AQ40</f>
        <v>3</v>
      </c>
    </row>
    <row customFormat="true" customHeight="true" ht="12.75" outlineLevel="0" r="41" s="0">
      <c r="A41" s="49" t="n">
        <f aca="false" ca="false" dt2D="false" dtr="false" t="normal">+A40+1</f>
        <v>29</v>
      </c>
      <c r="B41" s="49" t="n">
        <f aca="false" ca="false" dt2D="false" dtr="false" t="normal">+B40+1</f>
        <v>29</v>
      </c>
      <c r="C41" s="50" t="s">
        <v>68</v>
      </c>
      <c r="D41" s="49" t="s">
        <v>96</v>
      </c>
      <c r="E41" s="51" t="n">
        <v>1990</v>
      </c>
      <c r="F41" s="52" t="s">
        <v>56</v>
      </c>
      <c r="G41" s="52" t="n">
        <v>9</v>
      </c>
      <c r="H41" s="52" t="n">
        <v>1</v>
      </c>
      <c r="I41" s="53" t="n">
        <v>3220.3</v>
      </c>
      <c r="J41" s="53" t="n">
        <v>2758.2</v>
      </c>
      <c r="K41" s="53" t="n">
        <v>90</v>
      </c>
      <c r="L41" s="51" t="n">
        <v>102</v>
      </c>
      <c r="M41" s="54" t="n">
        <f aca="false" ca="false" dt2D="false" dtr="false" t="normal">SUM(N41:R41)</f>
        <v>9892552.73</v>
      </c>
      <c r="N41" s="54" t="n"/>
      <c r="O41" s="54" t="n"/>
      <c r="P41" s="54" t="n"/>
      <c r="Q41" s="54" t="n">
        <v>589941.576</v>
      </c>
      <c r="R41" s="54" t="n">
        <v>9302611.154</v>
      </c>
      <c r="S41" s="54" t="n">
        <f aca="false" ca="false" dt2D="false" dtr="false" t="normal">+Z41-M41</f>
        <v>0</v>
      </c>
      <c r="T41" s="54" t="n">
        <f aca="false" ca="false" dt2D="false" dtr="false" t="normal">$M41/($J41+$K41)</f>
        <v>3473.2647742433824</v>
      </c>
      <c r="U41" s="54" t="n">
        <f aca="false" ca="false" dt2D="false" dtr="false" t="normal">$M41/($J41+$K41)</f>
        <v>3473.2647742433824</v>
      </c>
      <c r="V41" s="52" t="n">
        <v>2025</v>
      </c>
      <c r="W41" s="58" t="n">
        <v>0</v>
      </c>
      <c r="X41" s="58" t="n">
        <f aca="false" ca="false" dt2D="false" dtr="false" t="normal">+(J41*16.89+K41*28.62)*12</f>
        <v>589941.576</v>
      </c>
      <c r="Y41" s="58" t="n">
        <f aca="false" ca="false" dt2D="false" dtr="false" t="normal">+(J41*16.89+K41*28.62)*12*30-'[1]Лист1'!$AQ$199</f>
        <v>13032314.280000001</v>
      </c>
      <c r="Z41" s="58" t="n">
        <f aca="false" ca="false" dt2D="false" dtr="false" t="normal">SUM(AA41:AO41)</f>
        <v>9892552.73</v>
      </c>
      <c r="AA41" s="58" t="n">
        <v>6480351.24</v>
      </c>
      <c r="AB41" s="58" t="n"/>
      <c r="AC41" s="58" t="n"/>
      <c r="AD41" s="58" t="n"/>
      <c r="AE41" s="58" t="n"/>
      <c r="AF41" s="58" t="n"/>
      <c r="AG41" s="58" t="n"/>
      <c r="AH41" s="58" t="n"/>
      <c r="AI41" s="58" t="n"/>
      <c r="AJ41" s="58" t="n">
        <v>3412201.49</v>
      </c>
      <c r="AK41" s="58" t="n"/>
      <c r="AL41" s="58" t="n"/>
      <c r="AM41" s="58" t="n"/>
      <c r="AN41" s="58" t="n"/>
      <c r="AO41" s="58" t="n"/>
      <c r="AP41" s="4" t="n">
        <f aca="false" ca="false" dt2D="false" dtr="false" t="normal">COUNTIF(AA41:AL41, "&gt;0")</f>
        <v>2</v>
      </c>
      <c r="AQ41" s="4" t="n">
        <f aca="false" ca="false" dt2D="false" dtr="false" t="normal">COUNTIF(AM41:AO41, "&gt;0")</f>
        <v>0</v>
      </c>
      <c r="AR41" s="4" t="n">
        <f aca="false" ca="false" dt2D="false" dtr="false" t="normal">+AP41+AQ41</f>
        <v>2</v>
      </c>
    </row>
    <row customHeight="true" ht="12.75" outlineLevel="0" r="42">
      <c r="A42" s="49" t="n">
        <f aca="false" ca="false" dt2D="false" dtr="false" t="normal">+A41+1</f>
        <v>30</v>
      </c>
      <c r="B42" s="49" t="n">
        <f aca="false" ca="false" dt2D="false" dtr="false" t="normal">+B41+1</f>
        <v>30</v>
      </c>
      <c r="C42" s="50" t="s">
        <v>68</v>
      </c>
      <c r="D42" s="49" t="s">
        <v>97</v>
      </c>
      <c r="E42" s="51" t="s">
        <v>98</v>
      </c>
      <c r="F42" s="52" t="s">
        <v>56</v>
      </c>
      <c r="G42" s="52" t="n">
        <v>10</v>
      </c>
      <c r="H42" s="52" t="n">
        <v>2</v>
      </c>
      <c r="I42" s="53" t="n">
        <v>5632.4</v>
      </c>
      <c r="J42" s="53" t="n">
        <v>5632.4</v>
      </c>
      <c r="K42" s="53" t="n">
        <v>0</v>
      </c>
      <c r="L42" s="51" t="n">
        <v>227</v>
      </c>
      <c r="M42" s="54" t="n">
        <f aca="false" ca="false" dt2D="false" dtr="false" t="normal">SUM(N42:R42)</f>
        <v>26895182.139999997</v>
      </c>
      <c r="N42" s="54" t="n"/>
      <c r="O42" s="54" t="n">
        <v>0</v>
      </c>
      <c r="P42" s="54" t="n">
        <v>0</v>
      </c>
      <c r="Q42" s="54" t="n">
        <v>1141574.832</v>
      </c>
      <c r="R42" s="54" t="n">
        <v>25753607.308</v>
      </c>
      <c r="S42" s="54" t="n">
        <f aca="false" ca="false" dt2D="false" dtr="false" t="normal">+Z42-M42</f>
        <v>0</v>
      </c>
      <c r="T42" s="54" t="n">
        <f aca="false" ca="false" dt2D="false" dtr="false" t="normal">$M42/($J42+$K42)</f>
        <v>4775.083825722605</v>
      </c>
      <c r="U42" s="54" t="n">
        <f aca="false" ca="false" dt2D="false" dtr="false" t="normal">$M42/($J42+$K42)</f>
        <v>4775.083825722605</v>
      </c>
      <c r="V42" s="52" t="n">
        <v>2025</v>
      </c>
      <c r="W42" s="56" t="n">
        <v>0</v>
      </c>
      <c r="X42" s="56" t="n">
        <f aca="false" ca="false" dt2D="false" dtr="false" t="normal">+(J42*16.89+K42*28.62)*12</f>
        <v>1141574.832</v>
      </c>
      <c r="Y42" s="56" t="n">
        <f aca="false" ca="false" dt2D="false" dtr="false" t="normal">+(J42*16.89+K42*28.62)*12*30-'[3]Лист1'!$AQ$262</f>
        <v>25167845.57</v>
      </c>
      <c r="Z42" s="60" t="n">
        <f aca="false" ca="true" dt2D="false" dtr="false" t="normal">SUBTOTAL(9, AA42:AO42)</f>
        <v>26895182.139999997</v>
      </c>
      <c r="AI42" s="58" t="n">
        <v>7024372.45</v>
      </c>
      <c r="AJ42" s="58" t="n">
        <v>11160201.03</v>
      </c>
      <c r="AK42" s="63" t="n"/>
      <c r="AL42" s="58" t="n"/>
      <c r="AM42" s="62" t="n">
        <v>6730728.7</v>
      </c>
      <c r="AN42" s="62" t="n">
        <v>681048.4</v>
      </c>
      <c r="AO42" s="62" t="n">
        <v>1298831.56</v>
      </c>
      <c r="AP42" s="4" t="n">
        <f aca="false" ca="false" dt2D="false" dtr="false" t="normal">COUNTIF(AA42:AL42, "&gt;0")</f>
        <v>2</v>
      </c>
      <c r="AQ42" s="4" t="n">
        <f aca="false" ca="false" dt2D="false" dtr="false" t="normal">COUNTIF(AM42:AO42, "&gt;0")</f>
        <v>3</v>
      </c>
      <c r="AR42" s="4" t="n">
        <f aca="false" ca="false" dt2D="false" dtr="false" t="normal">+AP42+AQ42</f>
        <v>5</v>
      </c>
    </row>
    <row customHeight="true" ht="12.75" outlineLevel="0" r="43">
      <c r="A43" s="49" t="n">
        <f aca="false" ca="false" dt2D="false" dtr="false" t="normal">+A42+1</f>
        <v>31</v>
      </c>
      <c r="B43" s="49" t="n">
        <f aca="false" ca="false" dt2D="false" dtr="false" t="normal">+B42+1</f>
        <v>31</v>
      </c>
      <c r="C43" s="50" t="s">
        <v>68</v>
      </c>
      <c r="D43" s="49" t="s">
        <v>99</v>
      </c>
      <c r="E43" s="51" t="s">
        <v>85</v>
      </c>
      <c r="F43" s="52" t="s">
        <v>56</v>
      </c>
      <c r="G43" s="52" t="n">
        <v>5</v>
      </c>
      <c r="H43" s="52" t="n">
        <v>6</v>
      </c>
      <c r="I43" s="53" t="n">
        <v>4654.4</v>
      </c>
      <c r="J43" s="53" t="n">
        <v>4504.4</v>
      </c>
      <c r="K43" s="53" t="n">
        <v>150</v>
      </c>
      <c r="L43" s="51" t="n">
        <v>215</v>
      </c>
      <c r="M43" s="54" t="n">
        <f aca="false" ca="false" dt2D="false" dtr="false" t="normal">SUM(N43:R43)</f>
        <v>13784968.58</v>
      </c>
      <c r="N43" s="54" t="n"/>
      <c r="O43" s="54" t="n">
        <v>0</v>
      </c>
      <c r="P43" s="54" t="n">
        <v>0</v>
      </c>
      <c r="Q43" s="54" t="n">
        <v>732749.088</v>
      </c>
      <c r="R43" s="54" t="n">
        <v>13052219.492</v>
      </c>
      <c r="S43" s="54" t="n">
        <f aca="false" ca="false" dt2D="false" dtr="false" t="normal">+Z43-M43</f>
        <v>0</v>
      </c>
      <c r="T43" s="54" t="n">
        <f aca="false" ca="false" dt2D="false" dtr="false" t="normal">$M43/($J43+$K43)</f>
        <v>2961.7068966998972</v>
      </c>
      <c r="U43" s="54" t="n">
        <f aca="false" ca="false" dt2D="false" dtr="false" t="normal">$M43/($J43+$K43)</f>
        <v>2961.7068966998972</v>
      </c>
      <c r="V43" s="52" t="n">
        <v>2025</v>
      </c>
      <c r="W43" s="56" t="n">
        <v>0</v>
      </c>
      <c r="X43" s="56" t="n">
        <f aca="false" ca="false" dt2D="false" dtr="false" t="normal">+(J43*12.71+K43*25.41)*12</f>
        <v>732749.088</v>
      </c>
      <c r="Y43" s="56" t="n">
        <f aca="false" ca="false" dt2D="false" dtr="false" t="normal">+(J43*12.71+K43*25.41)*12*30-'[3]Лист1'!$AQ$263</f>
        <v>20059681.95</v>
      </c>
      <c r="Z43" s="60" t="n">
        <f aca="false" ca="true" dt2D="false" dtr="false" t="normal">SUBTOTAL(9, AA43:AO43)</f>
        <v>13784968.58</v>
      </c>
      <c r="AJ43" s="56" t="n">
        <v>9355772.93</v>
      </c>
      <c r="AM43" s="61" t="n">
        <v>3370598.72</v>
      </c>
      <c r="AN43" s="61" t="n">
        <v>362575.43</v>
      </c>
      <c r="AO43" s="61" t="n">
        <v>696021.5</v>
      </c>
      <c r="AP43" s="4" t="n">
        <f aca="false" ca="false" dt2D="false" dtr="false" t="normal">COUNTIF(AA43:AL43, "&gt;0")</f>
        <v>1</v>
      </c>
      <c r="AQ43" s="4" t="n">
        <f aca="false" ca="false" dt2D="false" dtr="false" t="normal">COUNTIF(AM43:AO43, "&gt;0")</f>
        <v>3</v>
      </c>
      <c r="AR43" s="4" t="n">
        <f aca="false" ca="false" dt2D="false" dtr="false" t="normal">+AP43+AQ43</f>
        <v>4</v>
      </c>
    </row>
    <row customHeight="true" ht="12.75" outlineLevel="0" r="44">
      <c r="A44" s="49" t="n">
        <f aca="false" ca="false" dt2D="false" dtr="false" t="normal">+A43+1</f>
        <v>32</v>
      </c>
      <c r="B44" s="49" t="n">
        <f aca="false" ca="false" dt2D="false" dtr="false" t="normal">+B43+1</f>
        <v>32</v>
      </c>
      <c r="C44" s="50" t="s">
        <v>68</v>
      </c>
      <c r="D44" s="49" t="s">
        <v>100</v>
      </c>
      <c r="E44" s="51" t="s">
        <v>82</v>
      </c>
      <c r="F44" s="52" t="s">
        <v>56</v>
      </c>
      <c r="G44" s="52" t="n">
        <v>9</v>
      </c>
      <c r="H44" s="52" t="n">
        <v>1</v>
      </c>
      <c r="I44" s="53" t="n">
        <v>3731.8</v>
      </c>
      <c r="J44" s="53" t="n">
        <v>3731.8</v>
      </c>
      <c r="K44" s="53" t="n">
        <v>0</v>
      </c>
      <c r="L44" s="51" t="n">
        <v>151</v>
      </c>
      <c r="M44" s="54" t="n">
        <f aca="false" ca="false" dt2D="false" dtr="false" t="normal">SUM(N44:R44)</f>
        <v>21699581.67</v>
      </c>
      <c r="N44" s="54" t="n"/>
      <c r="O44" s="54" t="n">
        <v>0</v>
      </c>
      <c r="P44" s="54" t="n">
        <v>0</v>
      </c>
      <c r="Q44" s="54" t="n">
        <v>756361.224</v>
      </c>
      <c r="R44" s="54" t="n">
        <v>20943220.446</v>
      </c>
      <c r="S44" s="54" t="n">
        <f aca="false" ca="false" dt2D="false" dtr="false" t="normal">+Z44-M44</f>
        <v>0</v>
      </c>
      <c r="T44" s="54" t="n">
        <f aca="false" ca="false" dt2D="false" dtr="false" t="normal">$M44/($J44+$K44)</f>
        <v>5814.776158958144</v>
      </c>
      <c r="U44" s="54" t="n">
        <f aca="false" ca="false" dt2D="false" dtr="false" t="normal">$M44/($J44+$K44)</f>
        <v>5814.776158958144</v>
      </c>
      <c r="V44" s="52" t="n">
        <v>2025</v>
      </c>
      <c r="W44" s="56" t="n">
        <v>0</v>
      </c>
      <c r="X44" s="56" t="n">
        <f aca="false" ca="false" dt2D="false" dtr="false" t="normal">+(J44*16.89+K44*28.62)*12</f>
        <v>756361.224</v>
      </c>
      <c r="Y44" s="56" t="n">
        <f aca="false" ca="false" dt2D="false" dtr="false" t="normal">+(J44*16.89+K44*28.62)*12*30-'[3]Лист1'!$AQ$260</f>
        <v>22297170.42</v>
      </c>
      <c r="Z44" s="60" t="n">
        <f aca="false" ca="true" dt2D="false" dtr="false" t="normal">SUBTOTAL(9, AA44:AO44)</f>
        <v>21699581.67</v>
      </c>
      <c r="AA44" s="0" t="n">
        <v>10634514.23</v>
      </c>
      <c r="AC44" s="0" t="n">
        <v>3142611.15</v>
      </c>
      <c r="AM44" s="61" t="n">
        <v>6098831.48</v>
      </c>
      <c r="AN44" s="61" t="n">
        <v>626608.03</v>
      </c>
      <c r="AO44" s="61" t="n">
        <v>1197016.78</v>
      </c>
      <c r="AP44" s="4" t="n">
        <f aca="false" ca="false" dt2D="false" dtr="false" t="normal">COUNTIF(AA44:AL44, "&gt;0")</f>
        <v>2</v>
      </c>
      <c r="AQ44" s="4" t="n">
        <f aca="false" ca="false" dt2D="false" dtr="false" t="normal">COUNTIF(AM44:AO44, "&gt;0")</f>
        <v>3</v>
      </c>
      <c r="AR44" s="4" t="n">
        <f aca="false" ca="false" dt2D="false" dtr="false" t="normal">+AP44+AQ44</f>
        <v>5</v>
      </c>
    </row>
    <row customHeight="true" ht="12.75" outlineLevel="0" r="45">
      <c r="A45" s="49" t="n">
        <f aca="false" ca="false" dt2D="false" dtr="false" t="normal">+A44+1</f>
        <v>33</v>
      </c>
      <c r="B45" s="49" t="n">
        <f aca="false" ca="false" dt2D="false" dtr="false" t="normal">+B44+1</f>
        <v>33</v>
      </c>
      <c r="C45" s="50" t="s">
        <v>68</v>
      </c>
      <c r="D45" s="49" t="s">
        <v>101</v>
      </c>
      <c r="E45" s="51" t="s">
        <v>102</v>
      </c>
      <c r="F45" s="52" t="s">
        <v>56</v>
      </c>
      <c r="G45" s="52" t="n">
        <v>9</v>
      </c>
      <c r="H45" s="52" t="n">
        <v>5</v>
      </c>
      <c r="I45" s="53" t="n">
        <v>9603</v>
      </c>
      <c r="J45" s="53" t="n">
        <v>9272.3</v>
      </c>
      <c r="K45" s="53" t="n">
        <v>330.700000000001</v>
      </c>
      <c r="L45" s="51" t="n">
        <v>376</v>
      </c>
      <c r="M45" s="54" t="n">
        <f aca="false" ca="false" dt2D="false" dtr="false" t="normal">SUM(N45:R45)</f>
        <v>33324169.320000004</v>
      </c>
      <c r="N45" s="54" t="n"/>
      <c r="O45" s="54" t="n">
        <v>0</v>
      </c>
      <c r="P45" s="54" t="n">
        <v>0</v>
      </c>
      <c r="Q45" s="54" t="n">
        <v>1992885.372</v>
      </c>
      <c r="R45" s="54" t="n">
        <v>31331283.948</v>
      </c>
      <c r="S45" s="54" t="n">
        <f aca="false" ca="false" dt2D="false" dtr="false" t="normal">+Z45-M45</f>
        <v>0</v>
      </c>
      <c r="T45" s="54" t="n">
        <f aca="false" ca="false" dt2D="false" dtr="false" t="normal">$M45/($J45+$K45)</f>
        <v>3470.18320524836</v>
      </c>
      <c r="U45" s="54" t="n">
        <f aca="false" ca="false" dt2D="false" dtr="false" t="normal">$M45/($J45+$K45)</f>
        <v>3470.18320524836</v>
      </c>
      <c r="V45" s="52" t="n">
        <v>2025</v>
      </c>
      <c r="W45" s="56" t="n">
        <v>0</v>
      </c>
      <c r="X45" s="56" t="n">
        <f aca="false" ca="false" dt2D="false" dtr="false" t="normal">+(J45*16.89+K45*28.62)*12</f>
        <v>1992885.3720000002</v>
      </c>
      <c r="Y45" s="56" t="n">
        <f aca="false" ca="false" dt2D="false" dtr="false" t="normal">+(J45*16.89+K45*28.62)*12*30-'[3]Лист1'!$AQ$279</f>
        <v>47322632.7</v>
      </c>
      <c r="Z45" s="60" t="n">
        <f aca="false" ca="true" dt2D="false" dtr="false" t="normal">SUBTOTAL(9, AA45:AO45)</f>
        <v>33324169.320000004</v>
      </c>
      <c r="AA45" s="0" t="n">
        <v>27365678.8</v>
      </c>
      <c r="AC45" s="0" t="n">
        <v>0</v>
      </c>
      <c r="AM45" s="61" t="n">
        <v>4480468.83</v>
      </c>
      <c r="AN45" s="61" t="n">
        <v>504682.78</v>
      </c>
      <c r="AO45" s="61" t="n">
        <v>973338.91</v>
      </c>
      <c r="AP45" s="4" t="n">
        <f aca="false" ca="false" dt2D="false" dtr="false" t="normal">COUNTIF(AA45:AL45, "&gt;0")</f>
        <v>1</v>
      </c>
      <c r="AQ45" s="4" t="n">
        <f aca="false" ca="false" dt2D="false" dtr="false" t="normal">COUNTIF(AM45:AO45, "&gt;0")</f>
        <v>3</v>
      </c>
      <c r="AR45" s="4" t="n">
        <f aca="false" ca="false" dt2D="false" dtr="false" t="normal">+AP45+AQ45</f>
        <v>4</v>
      </c>
    </row>
    <row customHeight="true" ht="12.75" outlineLevel="0" r="46">
      <c r="A46" s="49" t="n">
        <f aca="false" ca="false" dt2D="false" dtr="false" t="normal">+A45+1</f>
        <v>34</v>
      </c>
      <c r="B46" s="49" t="n">
        <f aca="false" ca="false" dt2D="false" dtr="false" t="normal">+B45+1</f>
        <v>34</v>
      </c>
      <c r="C46" s="50" t="s">
        <v>68</v>
      </c>
      <c r="D46" s="49" t="s">
        <v>103</v>
      </c>
      <c r="E46" s="51" t="s">
        <v>71</v>
      </c>
      <c r="F46" s="52" t="s">
        <v>56</v>
      </c>
      <c r="G46" s="52" t="n">
        <v>4</v>
      </c>
      <c r="H46" s="52" t="n">
        <v>6</v>
      </c>
      <c r="I46" s="53" t="n">
        <v>3632.7</v>
      </c>
      <c r="J46" s="53" t="n">
        <v>3632.7</v>
      </c>
      <c r="K46" s="53" t="n">
        <v>0</v>
      </c>
      <c r="L46" s="51" t="n">
        <v>169</v>
      </c>
      <c r="M46" s="54" t="n">
        <f aca="false" ca="false" dt2D="false" dtr="false" t="normal">SUM(N46:R46)</f>
        <v>21041489.53</v>
      </c>
      <c r="N46" s="54" t="n"/>
      <c r="O46" s="54" t="n">
        <v>0</v>
      </c>
      <c r="P46" s="54" t="n">
        <v>0</v>
      </c>
      <c r="Q46" s="54" t="n">
        <v>2868528.474</v>
      </c>
      <c r="R46" s="54" t="n">
        <v>18172961.056</v>
      </c>
      <c r="S46" s="54" t="n">
        <f aca="false" ca="false" dt2D="false" dtr="false" t="normal">+Z46-M46</f>
        <v>0</v>
      </c>
      <c r="T46" s="54" t="n">
        <f aca="false" ca="false" dt2D="false" dtr="false" t="normal">$M46/($J46+$K46)</f>
        <v>5792.245307897708</v>
      </c>
      <c r="U46" s="54" t="n">
        <f aca="false" ca="false" dt2D="false" dtr="false" t="normal">$M46/($J46+$K46)</f>
        <v>5792.245307897708</v>
      </c>
      <c r="V46" s="52" t="n">
        <v>2025</v>
      </c>
      <c r="W46" s="56" t="n">
        <v>2314469.07</v>
      </c>
      <c r="X46" s="56" t="n">
        <f aca="false" ca="false" dt2D="false" dtr="false" t="normal">+(J46*12.71+K46*25.41)*12</f>
        <v>554059.404</v>
      </c>
      <c r="Y46" s="56" t="n">
        <f aca="false" ca="false" dt2D="false" dtr="false" t="normal">+(J46*12.71+K46*25.41)*12*30</f>
        <v>16621782.12</v>
      </c>
      <c r="Z46" s="60" t="n">
        <f aca="false" ca="true" dt2D="false" dtr="false" t="normal">SUBTOTAL(9, AA46:AO46)</f>
        <v>21041489.53</v>
      </c>
      <c r="AA46" s="0" t="n">
        <v>12141006.79</v>
      </c>
      <c r="AC46" s="0" t="n">
        <v>3571806.46</v>
      </c>
      <c r="AM46" s="61" t="n">
        <v>4093150.54</v>
      </c>
      <c r="AN46" s="61" t="n">
        <v>424267.03</v>
      </c>
      <c r="AO46" s="61" t="n">
        <v>811258.71</v>
      </c>
      <c r="AP46" s="4" t="n">
        <f aca="false" ca="false" dt2D="false" dtr="false" t="normal">COUNTIF(AA46:AL46, "&gt;0")</f>
        <v>2</v>
      </c>
      <c r="AQ46" s="4" t="n">
        <f aca="false" ca="false" dt2D="false" dtr="false" t="normal">COUNTIF(AM46:AO46, "&gt;0")</f>
        <v>3</v>
      </c>
      <c r="AR46" s="4" t="n">
        <f aca="false" ca="false" dt2D="false" dtr="false" t="normal">+AP46+AQ46</f>
        <v>5</v>
      </c>
    </row>
    <row customHeight="true" ht="12.75" outlineLevel="0" r="47">
      <c r="A47" s="49" t="n">
        <f aca="false" ca="false" dt2D="false" dtr="false" t="normal">+A46+1</f>
        <v>35</v>
      </c>
      <c r="B47" s="49" t="n">
        <f aca="false" ca="false" dt2D="false" dtr="false" t="normal">+B46+1</f>
        <v>35</v>
      </c>
      <c r="C47" s="50" t="s">
        <v>68</v>
      </c>
      <c r="D47" s="49" t="s">
        <v>104</v>
      </c>
      <c r="E47" s="51" t="s">
        <v>71</v>
      </c>
      <c r="F47" s="52" t="s">
        <v>56</v>
      </c>
      <c r="G47" s="52" t="n">
        <v>5</v>
      </c>
      <c r="H47" s="52" t="n">
        <v>3</v>
      </c>
      <c r="I47" s="53" t="n">
        <v>4288.3</v>
      </c>
      <c r="J47" s="53" t="n">
        <v>4197</v>
      </c>
      <c r="K47" s="53" t="n">
        <v>91.3000000000002</v>
      </c>
      <c r="L47" s="51" t="n">
        <v>187</v>
      </c>
      <c r="M47" s="54" t="n">
        <f aca="false" ca="false" dt2D="false" dtr="false" t="normal">SUM(N47:R47)</f>
        <v>26644732.9</v>
      </c>
      <c r="N47" s="54" t="n"/>
      <c r="O47" s="54" t="n">
        <v>0</v>
      </c>
      <c r="P47" s="54" t="n">
        <v>0</v>
      </c>
      <c r="Q47" s="54" t="n">
        <v>3130274.266</v>
      </c>
      <c r="R47" s="54" t="n">
        <v>23514458.634</v>
      </c>
      <c r="S47" s="54" t="n">
        <f aca="false" ca="false" dt2D="false" dtr="false" t="normal">+Z47-M47</f>
        <v>0</v>
      </c>
      <c r="T47" s="54" t="n">
        <f aca="false" ca="false" dt2D="false" dtr="false" t="normal">$M47/($J47+$K47)</f>
        <v>6213.355618776671</v>
      </c>
      <c r="U47" s="54" t="n">
        <f aca="false" ca="false" dt2D="false" dtr="false" t="normal">$M47/($J47+$K47)</f>
        <v>6213.355618776671</v>
      </c>
      <c r="V47" s="52" t="n">
        <v>2025</v>
      </c>
      <c r="W47" s="56" t="n">
        <v>2462308.63</v>
      </c>
      <c r="X47" s="56" t="n">
        <f aca="false" ca="false" dt2D="false" dtr="false" t="normal">+(J47*12.71+K47*25.41)*12</f>
        <v>667965.636</v>
      </c>
      <c r="Y47" s="56" t="n">
        <f aca="false" ca="false" dt2D="false" dtr="false" t="normal">+(J47*12.71+K47*25.41)*12*30</f>
        <v>20038969.080000002</v>
      </c>
      <c r="Z47" s="60" t="n">
        <f aca="false" ca="true" dt2D="false" dtr="false" t="normal">SUBTOTAL(9, AA47:AO47)</f>
        <v>26644732.9</v>
      </c>
      <c r="AI47" s="56" t="n">
        <v>20704954.9</v>
      </c>
      <c r="AM47" s="61" t="n">
        <v>4546025.54</v>
      </c>
      <c r="AN47" s="61" t="n">
        <v>478111.14</v>
      </c>
      <c r="AO47" s="61" t="n">
        <v>915641.32</v>
      </c>
      <c r="AP47" s="4" t="n">
        <f aca="false" ca="false" dt2D="false" dtr="false" t="normal">COUNTIF(AA47:AL47, "&gt;0")</f>
        <v>1</v>
      </c>
      <c r="AQ47" s="4" t="n">
        <f aca="false" ca="false" dt2D="false" dtr="false" t="normal">COUNTIF(AM47:AO47, "&gt;0")</f>
        <v>3</v>
      </c>
      <c r="AR47" s="4" t="n">
        <f aca="false" ca="false" dt2D="false" dtr="false" t="normal">+AP47+AQ47</f>
        <v>4</v>
      </c>
    </row>
    <row customHeight="true" ht="12.75" outlineLevel="0" r="48">
      <c r="A48" s="49" t="n">
        <f aca="false" ca="false" dt2D="false" dtr="false" t="normal">+A47+1</f>
        <v>36</v>
      </c>
      <c r="B48" s="49" t="n">
        <f aca="false" ca="false" dt2D="false" dtr="false" t="normal">+B47+1</f>
        <v>36</v>
      </c>
      <c r="C48" s="50" t="s">
        <v>68</v>
      </c>
      <c r="D48" s="49" t="s">
        <v>105</v>
      </c>
      <c r="E48" s="51" t="s">
        <v>71</v>
      </c>
      <c r="F48" s="52" t="s">
        <v>56</v>
      </c>
      <c r="G48" s="52" t="n">
        <v>5</v>
      </c>
      <c r="H48" s="52" t="n">
        <v>3</v>
      </c>
      <c r="I48" s="53" t="n">
        <v>4318.6</v>
      </c>
      <c r="J48" s="53" t="n">
        <v>4038.9</v>
      </c>
      <c r="K48" s="53" t="n">
        <v>279.7</v>
      </c>
      <c r="L48" s="51" t="n">
        <v>165</v>
      </c>
      <c r="M48" s="54" t="n">
        <f aca="false" ca="false" dt2D="false" dtr="false" t="normal">SUM(N48:R48)</f>
        <v>26832997.57</v>
      </c>
      <c r="N48" s="54" t="n"/>
      <c r="O48" s="54" t="n">
        <v>0</v>
      </c>
      <c r="P48" s="54" t="n">
        <v>0</v>
      </c>
      <c r="Q48" s="54" t="n">
        <v>1730194.312</v>
      </c>
      <c r="R48" s="54" t="n">
        <v>25102803.258</v>
      </c>
      <c r="S48" s="54" t="n">
        <f aca="false" ca="false" dt2D="false" dtr="false" t="normal">+Z48-M48</f>
        <v>0</v>
      </c>
      <c r="T48" s="54" t="n">
        <f aca="false" ca="false" dt2D="false" dtr="false" t="normal">$M48/($J48+$K48)</f>
        <v>6213.355617561247</v>
      </c>
      <c r="U48" s="54" t="n">
        <f aca="false" ca="false" dt2D="false" dtr="false" t="normal">$M48/($J48+$K48)</f>
        <v>6213.355617561247</v>
      </c>
      <c r="V48" s="52" t="n">
        <v>2025</v>
      </c>
      <c r="W48" s="56" t="n">
        <v>1028895.16</v>
      </c>
      <c r="X48" s="56" t="n">
        <f aca="false" ca="false" dt2D="false" dtr="false" t="normal">+(J48*12.71+K48*25.41)*12</f>
        <v>701299.152</v>
      </c>
      <c r="Y48" s="56" t="n">
        <f aca="false" ca="false" dt2D="false" dtr="false" t="normal">+(J48*12.71+K48*25.41)*12*30</f>
        <v>21038974.56</v>
      </c>
      <c r="Z48" s="60" t="n">
        <f aca="false" ca="true" dt2D="false" dtr="false" t="normal">SUBTOTAL(9, AA48:AO48)</f>
        <v>26832997.57</v>
      </c>
      <c r="AI48" s="56" t="n">
        <v>20851250.66</v>
      </c>
      <c r="AM48" s="61" t="n">
        <v>4578146.56</v>
      </c>
      <c r="AN48" s="61" t="n">
        <v>481489.35</v>
      </c>
      <c r="AO48" s="61" t="n">
        <v>922111</v>
      </c>
      <c r="AP48" s="4" t="n">
        <f aca="false" ca="false" dt2D="false" dtr="false" t="normal">COUNTIF(AA48:AL48, "&gt;0")</f>
        <v>1</v>
      </c>
      <c r="AQ48" s="4" t="n">
        <f aca="false" ca="false" dt2D="false" dtr="false" t="normal">COUNTIF(AM48:AO48, "&gt;0")</f>
        <v>3</v>
      </c>
      <c r="AR48" s="4" t="n">
        <f aca="false" ca="false" dt2D="false" dtr="false" t="normal">+AP48+AQ48</f>
        <v>4</v>
      </c>
    </row>
    <row customHeight="true" ht="12.75" outlineLevel="0" r="49">
      <c r="A49" s="49" t="n">
        <f aca="false" ca="false" dt2D="false" dtr="false" t="normal">+A48+1</f>
        <v>37</v>
      </c>
      <c r="B49" s="49" t="n">
        <f aca="false" ca="false" dt2D="false" dtr="false" t="normal">+B48+1</f>
        <v>37</v>
      </c>
      <c r="C49" s="50" t="s">
        <v>68</v>
      </c>
      <c r="D49" s="49" t="s">
        <v>106</v>
      </c>
      <c r="E49" s="51" t="s">
        <v>107</v>
      </c>
      <c r="F49" s="52" t="s">
        <v>56</v>
      </c>
      <c r="G49" s="52" t="n">
        <v>4</v>
      </c>
      <c r="H49" s="52" t="n">
        <v>3</v>
      </c>
      <c r="I49" s="53" t="n">
        <v>3927.3</v>
      </c>
      <c r="J49" s="53" t="n">
        <v>2622.7</v>
      </c>
      <c r="K49" s="53" t="n">
        <v>1304.6</v>
      </c>
      <c r="L49" s="51" t="n">
        <v>299</v>
      </c>
      <c r="M49" s="54" t="n">
        <f aca="false" ca="false" dt2D="false" dtr="false" t="normal">SUM(N49:R49)</f>
        <v>16611801.68</v>
      </c>
      <c r="N49" s="54" t="n"/>
      <c r="O49" s="54" t="n">
        <v>0</v>
      </c>
      <c r="P49" s="54" t="n">
        <v>0</v>
      </c>
      <c r="Q49" s="54" t="n">
        <v>3639523.066</v>
      </c>
      <c r="R49" s="54" t="n">
        <v>12972278.614</v>
      </c>
      <c r="S49" s="54" t="n">
        <f aca="false" ca="false" dt2D="false" dtr="false" t="normal">+Z49-M49</f>
        <v>0</v>
      </c>
      <c r="T49" s="54" t="n">
        <f aca="false" ca="false" dt2D="false" dtr="false" t="normal">$M49/($J49+$K49)</f>
        <v>4229.82753545693</v>
      </c>
      <c r="U49" s="54" t="n">
        <f aca="false" ca="false" dt2D="false" dtr="false" t="normal">$M49/($J49+$K49)</f>
        <v>4229.82753545693</v>
      </c>
      <c r="V49" s="52" t="n">
        <v>2025</v>
      </c>
      <c r="W49" s="56" t="n">
        <v>2841710.23</v>
      </c>
      <c r="X49" s="56" t="n">
        <f aca="false" ca="false" dt2D="false" dtr="false" t="normal">+(J49*12.71+K49*25.41)*12</f>
        <v>797812.8359999999</v>
      </c>
      <c r="Y49" s="56" t="n">
        <f aca="false" ca="false" dt2D="false" dtr="false" t="normal">+(J49*12.71+K49*25.41)*12*30</f>
        <v>23934385.08</v>
      </c>
      <c r="Z49" s="60" t="n">
        <f aca="false" ca="true" dt2D="false" dtr="false" t="normal">SUBTOTAL(9, AA49:AO49)</f>
        <v>16611801.68</v>
      </c>
      <c r="AA49" s="0" t="n">
        <v>13125602.44</v>
      </c>
      <c r="AC49" s="0" t="n">
        <v>0</v>
      </c>
      <c r="AM49" s="61" t="n">
        <v>2662452.56</v>
      </c>
      <c r="AN49" s="61" t="n">
        <v>282409.79</v>
      </c>
      <c r="AO49" s="61" t="n">
        <v>541336.89</v>
      </c>
      <c r="AP49" s="4" t="n">
        <f aca="false" ca="false" dt2D="false" dtr="false" t="normal">COUNTIF(AA49:AL49, "&gt;0")</f>
        <v>1</v>
      </c>
      <c r="AQ49" s="4" t="n">
        <f aca="false" ca="false" dt2D="false" dtr="false" t="normal">COUNTIF(AM49:AO49, "&gt;0")</f>
        <v>3</v>
      </c>
      <c r="AR49" s="4" t="n">
        <f aca="false" ca="false" dt2D="false" dtr="false" t="normal">+AP49+AQ49</f>
        <v>4</v>
      </c>
    </row>
    <row customHeight="true" ht="12.75" outlineLevel="0" r="50">
      <c r="A50" s="49" t="n">
        <f aca="false" ca="false" dt2D="false" dtr="false" t="normal">+A49+1</f>
        <v>38</v>
      </c>
      <c r="B50" s="49" t="n">
        <f aca="false" ca="false" dt2D="false" dtr="false" t="normal">+B49+1</f>
        <v>38</v>
      </c>
      <c r="C50" s="50" t="s">
        <v>68</v>
      </c>
      <c r="D50" s="49" t="s">
        <v>108</v>
      </c>
      <c r="E50" s="51" t="s">
        <v>71</v>
      </c>
      <c r="F50" s="52" t="s">
        <v>56</v>
      </c>
      <c r="G50" s="52" t="n">
        <v>5</v>
      </c>
      <c r="H50" s="52" t="n">
        <v>3</v>
      </c>
      <c r="I50" s="53" t="n">
        <v>4401.1</v>
      </c>
      <c r="J50" s="53" t="n">
        <v>4370</v>
      </c>
      <c r="K50" s="53" t="n">
        <v>31.1000000000004</v>
      </c>
      <c r="L50" s="51" t="n">
        <v>187</v>
      </c>
      <c r="M50" s="54" t="n">
        <f aca="false" ca="false" dt2D="false" dtr="false" t="normal">SUM(N50:R50)</f>
        <v>14231760.129999999</v>
      </c>
      <c r="N50" s="54" t="n"/>
      <c r="O50" s="54" t="n">
        <v>0</v>
      </c>
      <c r="P50" s="54" t="n">
        <v>0</v>
      </c>
      <c r="Q50" s="54" t="n">
        <v>675995.412</v>
      </c>
      <c r="R50" s="54" t="n">
        <v>13555764.718</v>
      </c>
      <c r="S50" s="54" t="n">
        <f aca="false" ca="false" dt2D="false" dtr="false" t="normal">+Z50-M50</f>
        <v>0</v>
      </c>
      <c r="T50" s="54" t="n">
        <f aca="false" ca="false" dt2D="false" dtr="false" t="normal">$M50/($J50+$K50)</f>
        <v>3233.6825180068613</v>
      </c>
      <c r="U50" s="54" t="n">
        <f aca="false" ca="false" dt2D="false" dtr="false" t="normal">$M50/($J50+$K50)</f>
        <v>3233.6825180068613</v>
      </c>
      <c r="V50" s="52" t="n">
        <v>2025</v>
      </c>
      <c r="W50" s="56" t="n">
        <v>0</v>
      </c>
      <c r="X50" s="56" t="n">
        <f aca="false" ca="false" dt2D="false" dtr="false" t="normal">+(J50*12.71+K50*25.41)*12</f>
        <v>675995.4120000002</v>
      </c>
      <c r="Y50" s="56" t="n">
        <f aca="false" ca="false" dt2D="false" dtr="false" t="normal">+(J50*12.71+K50*25.41)*12*30-'[3]Лист1'!$AQ$302</f>
        <v>19498988.170000006</v>
      </c>
      <c r="Z50" s="60" t="n">
        <f aca="false" ca="true" dt2D="false" dtr="false" t="normal">SUBTOTAL(9, AA50:AO50)</f>
        <v>14231760.129999999</v>
      </c>
      <c r="AB50" s="0" t="n">
        <v>7085856.54</v>
      </c>
      <c r="AM50" s="61" t="n">
        <v>5479178.93</v>
      </c>
      <c r="AN50" s="61" t="n">
        <v>572044.86</v>
      </c>
      <c r="AO50" s="61" t="n">
        <v>1094679.8</v>
      </c>
      <c r="AP50" s="4" t="n">
        <f aca="false" ca="false" dt2D="false" dtr="false" t="normal">COUNTIF(AA50:AL50, "&gt;0")</f>
        <v>1</v>
      </c>
      <c r="AQ50" s="4" t="n">
        <f aca="false" ca="false" dt2D="false" dtr="false" t="normal">COUNTIF(AM50:AO50, "&gt;0")</f>
        <v>3</v>
      </c>
      <c r="AR50" s="4" t="n">
        <f aca="false" ca="false" dt2D="false" dtr="false" t="normal">+AP50+AQ50</f>
        <v>4</v>
      </c>
    </row>
    <row customHeight="true" ht="12.75" outlineLevel="0" r="51">
      <c r="A51" s="49" t="n">
        <f aca="false" ca="false" dt2D="false" dtr="false" t="normal">+A50+1</f>
        <v>39</v>
      </c>
      <c r="B51" s="49" t="n">
        <f aca="false" ca="false" dt2D="false" dtr="false" t="normal">+B50+1</f>
        <v>39</v>
      </c>
      <c r="C51" s="50" t="s">
        <v>68</v>
      </c>
      <c r="D51" s="49" t="s">
        <v>109</v>
      </c>
      <c r="E51" s="51" t="s">
        <v>67</v>
      </c>
      <c r="F51" s="52" t="s">
        <v>56</v>
      </c>
      <c r="G51" s="52" t="n">
        <v>9</v>
      </c>
      <c r="H51" s="52" t="n">
        <v>1</v>
      </c>
      <c r="I51" s="53" t="n">
        <v>3876.4</v>
      </c>
      <c r="J51" s="53" t="n">
        <v>3876.4</v>
      </c>
      <c r="K51" s="53" t="n">
        <v>0</v>
      </c>
      <c r="L51" s="51" t="n">
        <v>153</v>
      </c>
      <c r="M51" s="54" t="n">
        <f aca="false" ca="false" dt2D="false" dtr="false" t="normal">SUM(N51:R51)</f>
        <v>17261443.22</v>
      </c>
      <c r="N51" s="54" t="n"/>
      <c r="O51" s="54" t="n">
        <v>0</v>
      </c>
      <c r="P51" s="54" t="n">
        <v>0</v>
      </c>
      <c r="Q51" s="54" t="n">
        <v>785668.752</v>
      </c>
      <c r="R51" s="54" t="n">
        <v>16475774.468</v>
      </c>
      <c r="S51" s="54" t="n">
        <f aca="false" ca="false" dt2D="false" dtr="false" t="normal">+Z51-M51</f>
        <v>0</v>
      </c>
      <c r="T51" s="54" t="n">
        <f aca="false" ca="false" dt2D="false" dtr="false" t="normal">$M51/($J51+$K51)</f>
        <v>4452.95718192137</v>
      </c>
      <c r="U51" s="54" t="n">
        <f aca="false" ca="false" dt2D="false" dtr="false" t="normal">$M51/($J51+$K51)</f>
        <v>4452.95718192137</v>
      </c>
      <c r="V51" s="52" t="n">
        <v>2025</v>
      </c>
      <c r="W51" s="56" t="n">
        <v>0</v>
      </c>
      <c r="X51" s="56" t="n">
        <f aca="false" ca="false" dt2D="false" dtr="false" t="normal">+(J51*16.89+K51*28.62)*12</f>
        <v>785668.752</v>
      </c>
      <c r="Y51" s="56" t="n">
        <f aca="false" ca="false" dt2D="false" dtr="false" t="normal">+(J51*16.89+K51*28.62)*12*30-'[3]Лист1'!$AQ$311</f>
        <v>16336157.309999999</v>
      </c>
      <c r="Z51" s="60" t="n">
        <f aca="false" ca="true" dt2D="false" dtr="false" t="normal">SUBTOTAL(9, AA51:AO51)</f>
        <v>17261443.22</v>
      </c>
      <c r="AA51" s="0" t="n">
        <v>11046581</v>
      </c>
      <c r="AC51" s="0" t="n">
        <v>0</v>
      </c>
      <c r="AM51" s="61" t="n">
        <v>4742785.09</v>
      </c>
      <c r="AN51" s="61" t="n">
        <v>504576.65</v>
      </c>
      <c r="AO51" s="61" t="n">
        <v>967500.48</v>
      </c>
      <c r="AP51" s="4" t="n">
        <f aca="false" ca="false" dt2D="false" dtr="false" t="normal">COUNTIF(AA51:AL51, "&gt;0")</f>
        <v>1</v>
      </c>
      <c r="AQ51" s="4" t="n">
        <f aca="false" ca="false" dt2D="false" dtr="false" t="normal">COUNTIF(AM51:AO51, "&gt;0")</f>
        <v>3</v>
      </c>
      <c r="AR51" s="4" t="n">
        <f aca="false" ca="false" dt2D="false" dtr="false" t="normal">+AP51+AQ51</f>
        <v>4</v>
      </c>
    </row>
    <row customHeight="true" ht="12.75" outlineLevel="0" r="52">
      <c r="A52" s="49" t="n">
        <f aca="false" ca="false" dt2D="false" dtr="false" t="normal">+A51+1</f>
        <v>40</v>
      </c>
      <c r="B52" s="49" t="n">
        <f aca="false" ca="false" dt2D="false" dtr="false" t="normal">+B51+1</f>
        <v>40</v>
      </c>
      <c r="C52" s="50" t="s">
        <v>68</v>
      </c>
      <c r="D52" s="49" t="s">
        <v>110</v>
      </c>
      <c r="E52" s="51" t="s">
        <v>94</v>
      </c>
      <c r="F52" s="52" t="s">
        <v>56</v>
      </c>
      <c r="G52" s="52" t="n">
        <v>5</v>
      </c>
      <c r="H52" s="52" t="n">
        <v>6</v>
      </c>
      <c r="I52" s="53" t="n">
        <v>4596.4</v>
      </c>
      <c r="J52" s="53" t="n">
        <v>4596.4</v>
      </c>
      <c r="K52" s="53" t="n">
        <v>0</v>
      </c>
      <c r="L52" s="51" t="n">
        <v>197</v>
      </c>
      <c r="M52" s="54" t="n">
        <f aca="false" ca="false" dt2D="false" dtr="false" t="normal">SUM(N52:R52)</f>
        <v>19169517.18</v>
      </c>
      <c r="N52" s="54" t="n"/>
      <c r="O52" s="54" t="n">
        <v>0</v>
      </c>
      <c r="P52" s="54" t="n">
        <v>0</v>
      </c>
      <c r="Q52" s="54" t="n">
        <v>701042.928</v>
      </c>
      <c r="R52" s="54" t="n">
        <v>18468474.252</v>
      </c>
      <c r="S52" s="54" t="n">
        <f aca="false" ca="false" dt2D="false" dtr="false" t="normal">+Z52-M52</f>
        <v>0</v>
      </c>
      <c r="T52" s="54" t="n">
        <f aca="false" ca="false" dt2D="false" dtr="false" t="normal">$M52/($J52+$K52)</f>
        <v>4170.550252371421</v>
      </c>
      <c r="U52" s="54" t="n">
        <f aca="false" ca="false" dt2D="false" dtr="false" t="normal">$M52/($J52+$K52)</f>
        <v>4170.550252371421</v>
      </c>
      <c r="V52" s="52" t="n">
        <v>2025</v>
      </c>
      <c r="W52" s="56" t="n">
        <v>0</v>
      </c>
      <c r="X52" s="56" t="n">
        <f aca="false" ca="false" dt2D="false" dtr="false" t="normal">+(J52*12.71+K52*25.41)*12</f>
        <v>701042.928</v>
      </c>
      <c r="Y52" s="56" t="n">
        <f aca="false" ca="false" dt2D="false" dtr="false" t="normal">+(J52*12.71+K52*25.41)*12*30-'[3]Лист1'!$AQ$318</f>
        <v>19237678.29</v>
      </c>
      <c r="Z52" s="60" t="n">
        <f aca="false" ca="true" dt2D="false" dtr="false" t="normal">SUBTOTAL(9, AA52:AO52)</f>
        <v>19169517.18</v>
      </c>
      <c r="AA52" s="0" t="n">
        <v>15361831.04</v>
      </c>
      <c r="AC52" s="0" t="n">
        <v>0</v>
      </c>
      <c r="AM52" s="61" t="n">
        <v>2904922.96</v>
      </c>
      <c r="AN52" s="61" t="n">
        <v>309410.8</v>
      </c>
      <c r="AO52" s="61" t="n">
        <v>593352.38</v>
      </c>
      <c r="AP52" s="4" t="n">
        <f aca="false" ca="false" dt2D="false" dtr="false" t="normal">COUNTIF(AA52:AL52, "&gt;0")</f>
        <v>1</v>
      </c>
      <c r="AQ52" s="4" t="n">
        <f aca="false" ca="false" dt2D="false" dtr="false" t="normal">COUNTIF(AM52:AO52, "&gt;0")</f>
        <v>3</v>
      </c>
      <c r="AR52" s="4" t="n">
        <f aca="false" ca="false" dt2D="false" dtr="false" t="normal">+AP52+AQ52</f>
        <v>4</v>
      </c>
    </row>
    <row customHeight="true" ht="12.75" outlineLevel="0" r="53">
      <c r="A53" s="49" t="n">
        <f aca="false" ca="false" dt2D="false" dtr="false" t="normal">+A52+1</f>
        <v>41</v>
      </c>
      <c r="B53" s="49" t="n">
        <f aca="false" ca="false" dt2D="false" dtr="false" t="normal">+B52+1</f>
        <v>41</v>
      </c>
      <c r="C53" s="50" t="s">
        <v>68</v>
      </c>
      <c r="D53" s="49" t="s">
        <v>111</v>
      </c>
      <c r="E53" s="51" t="s">
        <v>112</v>
      </c>
      <c r="F53" s="52" t="s">
        <v>56</v>
      </c>
      <c r="G53" s="52" t="n">
        <v>5</v>
      </c>
      <c r="H53" s="52" t="n">
        <v>6</v>
      </c>
      <c r="I53" s="53" t="n">
        <v>4647.5</v>
      </c>
      <c r="J53" s="53" t="n">
        <v>4647.5</v>
      </c>
      <c r="K53" s="53" t="n">
        <v>0</v>
      </c>
      <c r="L53" s="51" t="n">
        <v>188</v>
      </c>
      <c r="M53" s="54" t="n">
        <f aca="false" ca="false" dt2D="false" dtr="false" t="normal">SUM(N53:R53)</f>
        <v>30817135.050000004</v>
      </c>
      <c r="N53" s="54" t="n"/>
      <c r="O53" s="54" t="n">
        <v>0</v>
      </c>
      <c r="P53" s="54" t="n">
        <v>0</v>
      </c>
      <c r="Q53" s="54" t="n">
        <v>3792794.99</v>
      </c>
      <c r="R53" s="54" t="n">
        <v>27024340.06</v>
      </c>
      <c r="S53" s="54" t="n">
        <f aca="false" ca="false" dt2D="false" dtr="false" t="normal">+Z53-M53</f>
        <v>0</v>
      </c>
      <c r="T53" s="54" t="n">
        <f aca="false" ca="false" dt2D="false" dtr="false" t="normal">$M53/($J53+$K53)</f>
        <v>6630.905874125875</v>
      </c>
      <c r="U53" s="54" t="n">
        <f aca="false" ca="false" dt2D="false" dtr="false" t="normal">$M53/($J53+$K53)</f>
        <v>6630.905874125875</v>
      </c>
      <c r="V53" s="52" t="n">
        <v>2025</v>
      </c>
      <c r="W53" s="56" t="n">
        <v>3083958.29</v>
      </c>
      <c r="X53" s="56" t="n">
        <f aca="false" ca="false" dt2D="false" dtr="false" t="normal">+(J53*12.71+K53*25.41)*12</f>
        <v>708836.7000000001</v>
      </c>
      <c r="Y53" s="56" t="n">
        <f aca="false" ca="false" dt2D="false" dtr="false" t="normal">+(J53*12.71+K53*25.41)*12*30</f>
        <v>21265101.000000004</v>
      </c>
      <c r="Z53" s="60" t="n">
        <f aca="false" ca="true" dt2D="false" dtr="false" t="normal">SUBTOTAL(9, AA53:AO53)</f>
        <v>30817135.05</v>
      </c>
      <c r="AI53" s="56" t="n">
        <v>22439259.82</v>
      </c>
      <c r="AM53" s="61" t="n">
        <v>6468666.1</v>
      </c>
      <c r="AN53" s="61" t="n">
        <v>656589.04</v>
      </c>
      <c r="AO53" s="61" t="n">
        <v>1252620.09</v>
      </c>
      <c r="AP53" s="4" t="n">
        <f aca="false" ca="false" dt2D="false" dtr="false" t="normal">COUNTIF(AA53:AL53, "&gt;0")</f>
        <v>1</v>
      </c>
      <c r="AQ53" s="4" t="n">
        <f aca="false" ca="false" dt2D="false" dtr="false" t="normal">COUNTIF(AM53:AO53, "&gt;0")</f>
        <v>3</v>
      </c>
      <c r="AR53" s="4" t="n">
        <f aca="false" ca="false" dt2D="false" dtr="false" t="normal">+AP53+AQ53</f>
        <v>4</v>
      </c>
    </row>
    <row customFormat="true" customHeight="true" ht="12.75" outlineLevel="0" r="54" s="0">
      <c r="A54" s="49" t="n">
        <f aca="false" ca="false" dt2D="false" dtr="false" t="normal">+A53+1</f>
        <v>42</v>
      </c>
      <c r="B54" s="49" t="n">
        <f aca="false" ca="false" dt2D="false" dtr="false" t="normal">+B53+1</f>
        <v>42</v>
      </c>
      <c r="C54" s="50" t="s">
        <v>113</v>
      </c>
      <c r="D54" s="49" t="s">
        <v>114</v>
      </c>
      <c r="E54" s="51" t="n">
        <v>1985</v>
      </c>
      <c r="F54" s="52" t="s">
        <v>56</v>
      </c>
      <c r="G54" s="52" t="n">
        <v>5</v>
      </c>
      <c r="H54" s="52" t="n">
        <v>4</v>
      </c>
      <c r="I54" s="53" t="n">
        <v>3419.8</v>
      </c>
      <c r="J54" s="53" t="n">
        <v>2847.6</v>
      </c>
      <c r="K54" s="53" t="n">
        <v>0</v>
      </c>
      <c r="L54" s="51" t="n">
        <v>127</v>
      </c>
      <c r="M54" s="54" t="n">
        <f aca="false" ca="false" dt2D="false" dtr="false" t="normal">SUM(N54:R54)</f>
        <v>3847595.22</v>
      </c>
      <c r="N54" s="54" t="n"/>
      <c r="O54" s="54" t="n"/>
      <c r="P54" s="54" t="n"/>
      <c r="Q54" s="54" t="n">
        <v>2224484.932</v>
      </c>
      <c r="R54" s="54" t="n">
        <v>1623110.288</v>
      </c>
      <c r="S54" s="54" t="n">
        <f aca="false" ca="false" dt2D="false" dtr="false" t="normal">+Z54-M54</f>
        <v>0</v>
      </c>
      <c r="T54" s="54" t="n">
        <f aca="false" ca="false" dt2D="false" dtr="false" t="normal">$M54/($J54+$K54)</f>
        <v>1351.1712389380532</v>
      </c>
      <c r="U54" s="54" t="n">
        <f aca="false" ca="false" dt2D="false" dtr="false" t="normal">$M54/($J54+$K54)</f>
        <v>1351.1712389380532</v>
      </c>
      <c r="V54" s="52" t="n">
        <v>2025</v>
      </c>
      <c r="W54" s="58" t="n">
        <v>1790168.98</v>
      </c>
      <c r="X54" s="58" t="n">
        <f aca="false" ca="false" dt2D="false" dtr="false" t="normal">+(J54*12.71+K54*25.41)*12</f>
        <v>434315.952</v>
      </c>
      <c r="Y54" s="58" t="n">
        <f aca="false" ca="false" dt2D="false" dtr="false" t="normal">+(J54*12.71+K54*25.41)*12*30</f>
        <v>13029478.56</v>
      </c>
      <c r="Z54" s="58" t="n">
        <f aca="false" ca="false" dt2D="false" dtr="false" t="normal">SUM(AA54:AO54)</f>
        <v>3847595.22</v>
      </c>
      <c r="AA54" s="58" t="n"/>
      <c r="AB54" s="58" t="n"/>
      <c r="AC54" s="58" t="n">
        <v>3847595.22</v>
      </c>
      <c r="AD54" s="58" t="n"/>
      <c r="AE54" s="58" t="n"/>
      <c r="AF54" s="58" t="n"/>
      <c r="AG54" s="58" t="n"/>
      <c r="AH54" s="58" t="n"/>
      <c r="AI54" s="58" t="n"/>
      <c r="AJ54" s="58" t="n"/>
      <c r="AK54" s="58" t="n"/>
      <c r="AL54" s="58" t="n"/>
      <c r="AM54" s="58" t="n"/>
      <c r="AN54" s="58" t="n"/>
      <c r="AO54" s="58" t="n"/>
      <c r="AP54" s="4" t="n">
        <f aca="false" ca="false" dt2D="false" dtr="false" t="normal">COUNTIF(AA54:AL54, "&gt;0")</f>
        <v>1</v>
      </c>
      <c r="AQ54" s="4" t="n">
        <f aca="false" ca="false" dt2D="false" dtr="false" t="normal">COUNTIF(AM54:AO54, "&gt;0")</f>
        <v>0</v>
      </c>
      <c r="AR54" s="4" t="n">
        <f aca="false" ca="false" dt2D="false" dtr="false" t="normal">+AP54+AQ54</f>
        <v>1</v>
      </c>
    </row>
    <row customHeight="true" ht="12.75" outlineLevel="0" r="55">
      <c r="A55" s="49" t="n">
        <f aca="false" ca="false" dt2D="false" dtr="false" t="normal">+A54+1</f>
        <v>43</v>
      </c>
      <c r="B55" s="49" t="n">
        <f aca="false" ca="false" dt2D="false" dtr="false" t="normal">+B54+1</f>
        <v>43</v>
      </c>
      <c r="C55" s="50" t="s">
        <v>115</v>
      </c>
      <c r="D55" s="49" t="s">
        <v>116</v>
      </c>
      <c r="E55" s="51" t="s">
        <v>117</v>
      </c>
      <c r="F55" s="52" t="s">
        <v>56</v>
      </c>
      <c r="G55" s="52" t="n">
        <v>4</v>
      </c>
      <c r="H55" s="52" t="n">
        <v>4</v>
      </c>
      <c r="I55" s="53" t="n">
        <v>3460.4</v>
      </c>
      <c r="J55" s="53" t="n">
        <v>3460.4</v>
      </c>
      <c r="K55" s="53" t="n">
        <v>0</v>
      </c>
      <c r="L55" s="51" t="n">
        <v>76</v>
      </c>
      <c r="M55" s="54" t="n">
        <f aca="false" ca="false" dt2D="false" dtr="false" t="normal">SUM(N55:R55)</f>
        <v>2075098.0699999998</v>
      </c>
      <c r="N55" s="54" t="n"/>
      <c r="O55" s="54" t="n"/>
      <c r="P55" s="54" t="n">
        <v>0</v>
      </c>
      <c r="Q55" s="54" t="n">
        <v>2075098.07</v>
      </c>
      <c r="R55" s="54" t="n">
        <v>0</v>
      </c>
      <c r="S55" s="54" t="n">
        <f aca="false" ca="false" dt2D="false" dtr="false" t="normal">+Z55-M55</f>
        <v>0</v>
      </c>
      <c r="T55" s="54" t="n">
        <f aca="false" ca="false" dt2D="false" dtr="false" t="normal">$M55/($J55+$K55)</f>
        <v>599.6700005779678</v>
      </c>
      <c r="U55" s="54" t="n">
        <f aca="false" ca="false" dt2D="false" dtr="false" t="normal">$M55/($J55+$K55)</f>
        <v>599.6700005779678</v>
      </c>
      <c r="V55" s="52" t="n">
        <v>2025</v>
      </c>
      <c r="W55" s="56" t="n">
        <v>2941207.81</v>
      </c>
      <c r="X55" s="56" t="n">
        <f aca="false" ca="false" dt2D="false" dtr="false" t="normal">+(J55*12.98+K55*25.97)*12</f>
        <v>538991.9040000001</v>
      </c>
      <c r="Y55" s="56" t="n">
        <f aca="false" ca="false" dt2D="false" dtr="false" t="normal">+(J55*12.98+K55*25.97)*12*30</f>
        <v>16169757.120000003</v>
      </c>
      <c r="Z55" s="57" t="n">
        <f aca="false" ca="false" dt2D="false" dtr="false" t="normal">SUM(AA55:AO55)</f>
        <v>2075098.0699999998</v>
      </c>
      <c r="AA55" s="58" t="n"/>
      <c r="AB55" s="58" t="n"/>
      <c r="AC55" s="58" t="n"/>
      <c r="AD55" s="58" t="n"/>
      <c r="AE55" s="58" t="n">
        <v>1401176.77</v>
      </c>
      <c r="AF55" s="58" t="n"/>
      <c r="AG55" s="58" t="n"/>
      <c r="AH55" s="58" t="n"/>
      <c r="AI55" s="58" t="n"/>
      <c r="AJ55" s="58" t="n"/>
      <c r="AK55" s="58" t="n"/>
      <c r="AL55" s="58" t="n"/>
      <c r="AM55" s="58" t="n">
        <v>622529.42</v>
      </c>
      <c r="AN55" s="58" t="n">
        <v>20750.98</v>
      </c>
      <c r="AO55" s="58" t="n">
        <v>30640.9</v>
      </c>
      <c r="AP55" s="4" t="n">
        <f aca="false" ca="false" dt2D="false" dtr="false" t="normal">COUNTIF(AA55:AL55, "&gt;0")</f>
        <v>1</v>
      </c>
      <c r="AQ55" s="4" t="n">
        <f aca="false" ca="false" dt2D="false" dtr="false" t="normal">COUNTIF(AM55:AO55, "&gt;0")</f>
        <v>3</v>
      </c>
      <c r="AR55" s="4" t="n">
        <f aca="false" ca="false" dt2D="false" dtr="false" t="normal">+AP55+AQ55</f>
        <v>4</v>
      </c>
    </row>
    <row customHeight="true" ht="12.75" outlineLevel="0" r="56">
      <c r="A56" s="49" t="n">
        <f aca="false" ca="false" dt2D="false" dtr="false" t="normal">+A55+1</f>
        <v>44</v>
      </c>
      <c r="B56" s="49" t="n">
        <f aca="false" ca="false" dt2D="false" dtr="false" t="normal">+B55+1</f>
        <v>44</v>
      </c>
      <c r="C56" s="50" t="s">
        <v>115</v>
      </c>
      <c r="D56" s="49" t="s">
        <v>118</v>
      </c>
      <c r="E56" s="51" t="s">
        <v>119</v>
      </c>
      <c r="F56" s="52" t="s">
        <v>56</v>
      </c>
      <c r="G56" s="52" t="n">
        <v>9</v>
      </c>
      <c r="H56" s="52" t="n">
        <v>3</v>
      </c>
      <c r="I56" s="53" t="n">
        <v>7514.8</v>
      </c>
      <c r="J56" s="53" t="n">
        <v>7331.2</v>
      </c>
      <c r="K56" s="53" t="n">
        <v>183.6</v>
      </c>
      <c r="L56" s="51" t="n">
        <v>335</v>
      </c>
      <c r="M56" s="54" t="n">
        <f aca="false" ca="false" dt2D="false" dtr="false" t="normal">SUM(N56:R56)</f>
        <v>10774080</v>
      </c>
      <c r="N56" s="54" t="n"/>
      <c r="O56" s="54" t="n"/>
      <c r="P56" s="54" t="n">
        <v>0</v>
      </c>
      <c r="Q56" s="54" t="n">
        <v>9663514.014</v>
      </c>
      <c r="R56" s="54" t="n">
        <v>1110565.986</v>
      </c>
      <c r="S56" s="54" t="n">
        <f aca="false" ca="false" dt2D="false" dtr="false" t="normal">+Z56-M56</f>
        <v>0</v>
      </c>
      <c r="T56" s="54" t="n">
        <f aca="false" ca="false" dt2D="false" dtr="false" t="normal">$M56/($J56+$K56)</f>
        <v>1433.7148027891626</v>
      </c>
      <c r="U56" s="54" t="n">
        <f aca="false" ca="false" dt2D="false" dtr="false" t="normal">$M56/($J56+$K56)</f>
        <v>1433.7148027891626</v>
      </c>
      <c r="V56" s="52" t="n">
        <v>2025</v>
      </c>
      <c r="W56" s="56" t="n">
        <v>8080632.27</v>
      </c>
      <c r="X56" s="56" t="n">
        <f aca="false" ca="false" dt2D="false" dtr="false" t="normal">+(J56*17.26+K56*29.25)*12</f>
        <v>1582881.744</v>
      </c>
      <c r="Y56" s="56" t="n">
        <f aca="false" ca="false" dt2D="false" dtr="false" t="normal">+(J56*17.26+K56*29.25)*12*30</f>
        <v>47486452.32</v>
      </c>
      <c r="Z56" s="57" t="n">
        <f aca="false" ca="false" dt2D="false" dtr="false" t="normal">SUM(AA56:AO56)</f>
        <v>10774080</v>
      </c>
      <c r="AA56" s="58" t="n"/>
      <c r="AB56" s="58" t="n"/>
      <c r="AC56" s="58" t="n"/>
      <c r="AD56" s="58" t="n"/>
      <c r="AE56" s="58" t="n"/>
      <c r="AF56" s="58" t="n"/>
      <c r="AG56" s="58" t="n"/>
      <c r="AH56" s="58" t="n">
        <v>10121774.10048</v>
      </c>
      <c r="AI56" s="58" t="n"/>
      <c r="AJ56" s="58" t="n"/>
      <c r="AK56" s="58" t="n"/>
      <c r="AL56" s="58" t="n"/>
      <c r="AM56" s="58" t="n">
        <v>323222.4</v>
      </c>
      <c r="AN56" s="58" t="n">
        <v>107740.8</v>
      </c>
      <c r="AO56" s="58" t="n">
        <v>221342.69952</v>
      </c>
      <c r="AP56" s="4" t="n">
        <f aca="false" ca="false" dt2D="false" dtr="false" t="normal">COUNTIF(AA56:AL56, "&gt;0")</f>
        <v>1</v>
      </c>
      <c r="AQ56" s="4" t="n">
        <f aca="false" ca="false" dt2D="false" dtr="false" t="normal">COUNTIF(AM56:AO56, "&gt;0")</f>
        <v>3</v>
      </c>
      <c r="AR56" s="4" t="n">
        <f aca="false" ca="false" dt2D="false" dtr="false" t="normal">+AP56+AQ56</f>
        <v>4</v>
      </c>
    </row>
    <row customHeight="true" ht="12.75" outlineLevel="0" r="57">
      <c r="A57" s="49" t="n">
        <f aca="false" ca="false" dt2D="false" dtr="false" t="normal">+A56+1</f>
        <v>45</v>
      </c>
      <c r="B57" s="49" t="n">
        <f aca="false" ca="false" dt2D="false" dtr="false" t="normal">+B56+1</f>
        <v>45</v>
      </c>
      <c r="C57" s="50" t="s">
        <v>115</v>
      </c>
      <c r="D57" s="49" t="s">
        <v>120</v>
      </c>
      <c r="E57" s="51" t="s">
        <v>98</v>
      </c>
      <c r="F57" s="52" t="s">
        <v>56</v>
      </c>
      <c r="G57" s="52" t="n">
        <v>5</v>
      </c>
      <c r="H57" s="52" t="n">
        <v>4</v>
      </c>
      <c r="I57" s="53" t="n">
        <v>5204.7</v>
      </c>
      <c r="J57" s="53" t="n">
        <v>5021.9</v>
      </c>
      <c r="K57" s="53" t="n">
        <v>182.8</v>
      </c>
      <c r="L57" s="51" t="n">
        <v>208</v>
      </c>
      <c r="M57" s="54" t="n">
        <f aca="false" ca="false" dt2D="false" dtr="false" t="normal">SUM(N57:R57)</f>
        <v>3121102.4500000007</v>
      </c>
      <c r="N57" s="54" t="n"/>
      <c r="O57" s="54" t="n"/>
      <c r="P57" s="54" t="n">
        <v>0</v>
      </c>
      <c r="Q57" s="54" t="n">
        <v>3121102.45</v>
      </c>
      <c r="R57" s="54" t="n">
        <v>0</v>
      </c>
      <c r="S57" s="54" t="n">
        <f aca="false" ca="false" dt2D="false" dtr="false" t="normal">+Z57-M57</f>
        <v>0</v>
      </c>
      <c r="T57" s="54" t="n">
        <f aca="false" ca="false" dt2D="false" dtr="false" t="normal">$M57/($J57+$K57)</f>
        <v>599.6700001921341</v>
      </c>
      <c r="U57" s="54" t="n">
        <f aca="false" ca="false" dt2D="false" dtr="false" t="normal">$M57/($J57+$K57)</f>
        <v>599.6700001921341</v>
      </c>
      <c r="V57" s="52" t="n">
        <v>2025</v>
      </c>
      <c r="W57" s="56" t="n">
        <v>4615885.03</v>
      </c>
      <c r="X57" s="56" t="n">
        <f aca="false" ca="false" dt2D="false" dtr="false" t="normal">+(J57*12.98+K57*25.97)*12</f>
        <v>839178.936</v>
      </c>
      <c r="Y57" s="56" t="n">
        <f aca="false" ca="false" dt2D="false" dtr="false" t="normal">+(J57*12.98+K57*25.97)*12*30</f>
        <v>25175368.08</v>
      </c>
      <c r="Z57" s="57" t="n">
        <f aca="false" ca="false" dt2D="false" dtr="false" t="normal">SUM(AA57:AO57)</f>
        <v>3121102.4500000007</v>
      </c>
      <c r="AA57" s="58" t="n"/>
      <c r="AB57" s="58" t="n"/>
      <c r="AC57" s="58" t="n"/>
      <c r="AD57" s="58" t="n"/>
      <c r="AE57" s="58" t="n">
        <v>2107474.49</v>
      </c>
      <c r="AF57" s="58" t="n"/>
      <c r="AG57" s="58" t="n"/>
      <c r="AH57" s="58" t="n"/>
      <c r="AI57" s="58" t="n"/>
      <c r="AJ57" s="58" t="n"/>
      <c r="AK57" s="58" t="n"/>
      <c r="AL57" s="58" t="n"/>
      <c r="AM57" s="58" t="n">
        <v>936330.74</v>
      </c>
      <c r="AN57" s="58" t="n">
        <v>31211.02</v>
      </c>
      <c r="AO57" s="58" t="n">
        <v>46086.2</v>
      </c>
      <c r="AP57" s="4" t="n">
        <f aca="false" ca="false" dt2D="false" dtr="false" t="normal">COUNTIF(AA57:AL57, "&gt;0")</f>
        <v>1</v>
      </c>
      <c r="AQ57" s="4" t="n">
        <f aca="false" ca="false" dt2D="false" dtr="false" t="normal">COUNTIF(AM57:AO57, "&gt;0")</f>
        <v>3</v>
      </c>
      <c r="AR57" s="4" t="n">
        <f aca="false" ca="false" dt2D="false" dtr="false" t="normal">+AP57+AQ57</f>
        <v>4</v>
      </c>
    </row>
    <row customHeight="true" ht="12.75" outlineLevel="0" r="58">
      <c r="A58" s="49" t="n">
        <f aca="false" ca="false" dt2D="false" dtr="false" t="normal">+A57+1</f>
        <v>46</v>
      </c>
      <c r="B58" s="49" t="n">
        <f aca="false" ca="false" dt2D="false" dtr="false" t="normal">+B57+1</f>
        <v>46</v>
      </c>
      <c r="C58" s="50" t="s">
        <v>113</v>
      </c>
      <c r="D58" s="49" t="s">
        <v>121</v>
      </c>
      <c r="E58" s="51" t="s">
        <v>122</v>
      </c>
      <c r="F58" s="52" t="s">
        <v>56</v>
      </c>
      <c r="G58" s="52" t="n">
        <v>9</v>
      </c>
      <c r="H58" s="52" t="n">
        <v>1</v>
      </c>
      <c r="I58" s="53" t="n">
        <v>4100</v>
      </c>
      <c r="J58" s="53" t="n">
        <v>3015.4</v>
      </c>
      <c r="K58" s="53" t="n">
        <v>369.7</v>
      </c>
      <c r="L58" s="51" t="n">
        <v>56</v>
      </c>
      <c r="M58" s="54" t="n">
        <f aca="false" ca="false" dt2D="false" dtr="false" t="normal">SUM(N58:R58)</f>
        <v>3591360</v>
      </c>
      <c r="N58" s="54" t="n"/>
      <c r="O58" s="54" t="n"/>
      <c r="P58" s="54" t="n"/>
      <c r="Q58" s="54" t="n">
        <v>3591360</v>
      </c>
      <c r="R58" s="54" t="n">
        <v>0</v>
      </c>
      <c r="S58" s="54" t="n">
        <f aca="false" ca="false" dt2D="false" dtr="false" t="normal">+Z58-M58</f>
        <v>0</v>
      </c>
      <c r="T58" s="54" t="n">
        <f aca="false" ca="false" dt2D="false" dtr="false" t="normal">$M58/($J58+$K58)</f>
        <v>1060.9317302295353</v>
      </c>
      <c r="U58" s="54" t="n">
        <f aca="false" ca="false" dt2D="false" dtr="false" t="normal">$M58/($J58+$K58)</f>
        <v>1060.9317302295353</v>
      </c>
      <c r="V58" s="52" t="n">
        <v>2025</v>
      </c>
      <c r="W58" s="56" t="n">
        <v>4107926.48</v>
      </c>
      <c r="X58" s="56" t="n">
        <f aca="false" ca="false" dt2D="false" dtr="false" t="normal">+(J58*17.26+K58*29.25)*12</f>
        <v>754314.348</v>
      </c>
      <c r="Y58" s="56" t="n">
        <f aca="false" ca="false" dt2D="false" dtr="false" t="normal">+(J58*17.26+K58*29.25)*12*30</f>
        <v>22629430.44</v>
      </c>
      <c r="Z58" s="57" t="n">
        <f aca="false" ca="false" dt2D="false" dtr="false" t="normal">SUM(AA58:AO58)</f>
        <v>3591360</v>
      </c>
      <c r="AA58" s="58" t="n"/>
      <c r="AB58" s="58" t="n"/>
      <c r="AC58" s="58" t="n"/>
      <c r="AD58" s="58" t="n"/>
      <c r="AE58" s="58" t="n"/>
      <c r="AF58" s="58" t="n"/>
      <c r="AG58" s="58" t="n"/>
      <c r="AH58" s="58" t="n">
        <v>3591360</v>
      </c>
      <c r="AI58" s="58" t="n"/>
      <c r="AJ58" s="58" t="n"/>
      <c r="AK58" s="58" t="n"/>
      <c r="AL58" s="58" t="n"/>
      <c r="AM58" s="58" t="n"/>
      <c r="AN58" s="58" t="n"/>
      <c r="AO58" s="58" t="n"/>
      <c r="AP58" s="4" t="n">
        <f aca="false" ca="false" dt2D="false" dtr="false" t="normal">COUNTIF(AA58:AL58, "&gt;0")</f>
        <v>1</v>
      </c>
      <c r="AQ58" s="4" t="n">
        <f aca="false" ca="false" dt2D="false" dtr="false" t="normal">COUNTIF(AM58:AO58, "&gt;0")</f>
        <v>0</v>
      </c>
      <c r="AR58" s="4" t="n">
        <f aca="false" ca="false" dt2D="false" dtr="false" t="normal">+AP58+AQ58</f>
        <v>1</v>
      </c>
    </row>
    <row customHeight="true" ht="12.75" outlineLevel="0" r="59">
      <c r="A59" s="49" t="n">
        <f aca="false" ca="false" dt2D="false" dtr="false" t="normal">+A58+1</f>
        <v>47</v>
      </c>
      <c r="B59" s="49" t="n">
        <f aca="false" ca="false" dt2D="false" dtr="false" t="normal">+B58+1</f>
        <v>47</v>
      </c>
      <c r="C59" s="50" t="s">
        <v>113</v>
      </c>
      <c r="D59" s="49" t="s">
        <v>123</v>
      </c>
      <c r="E59" s="51" t="n">
        <v>1965</v>
      </c>
      <c r="F59" s="52" t="s">
        <v>56</v>
      </c>
      <c r="G59" s="52" t="n">
        <v>4</v>
      </c>
      <c r="H59" s="52" t="n">
        <v>2</v>
      </c>
      <c r="I59" s="53" t="n">
        <v>1948.5</v>
      </c>
      <c r="J59" s="53" t="n">
        <v>1410</v>
      </c>
      <c r="K59" s="53" t="n">
        <v>537.7</v>
      </c>
      <c r="L59" s="51" t="n">
        <v>39</v>
      </c>
      <c r="M59" s="54" t="n">
        <f aca="false" ca="false" dt2D="false" dtr="false" t="normal">SUM(N59:R59)</f>
        <v>631577.05</v>
      </c>
      <c r="N59" s="54" t="n"/>
      <c r="O59" s="54" t="n"/>
      <c r="P59" s="54" t="n"/>
      <c r="Q59" s="54" t="n">
        <v>387190.428</v>
      </c>
      <c r="R59" s="54" t="n">
        <v>244386.622</v>
      </c>
      <c r="S59" s="54" t="n">
        <f aca="false" ca="false" dt2D="false" dtr="false" t="normal">+Z59-M59</f>
        <v>0</v>
      </c>
      <c r="T59" s="54" t="n">
        <f aca="false" ca="false" dt2D="false" dtr="false" t="normal">$M59/($J59+$K59)</f>
        <v>324.268136776711</v>
      </c>
      <c r="U59" s="54" t="n">
        <f aca="false" ca="false" dt2D="false" dtr="false" t="normal">$M59/($J59+$K59)</f>
        <v>324.268136776711</v>
      </c>
      <c r="V59" s="52" t="n">
        <v>2025</v>
      </c>
      <c r="W59" s="56" t="n"/>
      <c r="X59" s="56" t="n">
        <f aca="false" ca="false" dt2D="false" dtr="false" t="normal">+(J59*12.98+K59*25.97)*12</f>
        <v>387190.42799999996</v>
      </c>
      <c r="Y59" s="56" t="n">
        <f aca="false" ca="false" dt2D="false" dtr="false" t="normal">+(J59*12.98+K59*25.97)*12*30-'[1]Лист1'!$AQ$263</f>
        <v>10941689.089999998</v>
      </c>
      <c r="Z59" s="57" t="n">
        <f aca="false" ca="false" dt2D="false" dtr="false" t="normal">SUM(AA59:AO59)</f>
        <v>631577.05</v>
      </c>
      <c r="AA59" s="58" t="n"/>
      <c r="AB59" s="58" t="n"/>
      <c r="AC59" s="58" t="n"/>
      <c r="AD59" s="58" t="n"/>
      <c r="AE59" s="59" t="n">
        <v>631577.05</v>
      </c>
      <c r="AF59" s="58" t="n"/>
      <c r="AG59" s="58" t="n"/>
      <c r="AH59" s="58" t="n"/>
      <c r="AI59" s="58" t="n"/>
      <c r="AJ59" s="58" t="n">
        <v>0</v>
      </c>
      <c r="AK59" s="58" t="n">
        <v>0</v>
      </c>
      <c r="AL59" s="58" t="n">
        <v>0</v>
      </c>
      <c r="AM59" s="58" t="n"/>
      <c r="AN59" s="58" t="n"/>
      <c r="AO59" s="58" t="n"/>
      <c r="AP59" s="4" t="n">
        <f aca="false" ca="false" dt2D="false" dtr="false" t="normal">COUNTIF(AA59:AL59, "&gt;0")</f>
        <v>1</v>
      </c>
      <c r="AQ59" s="4" t="n">
        <f aca="false" ca="false" dt2D="false" dtr="false" t="normal">COUNTIF(AM59:AO59, "&gt;0")</f>
        <v>0</v>
      </c>
      <c r="AR59" s="4" t="n">
        <f aca="false" ca="false" dt2D="false" dtr="false" t="normal">+AP59+AQ59</f>
        <v>1</v>
      </c>
    </row>
    <row customHeight="true" ht="12.75" outlineLevel="0" r="60">
      <c r="A60" s="49" t="n">
        <f aca="false" ca="false" dt2D="false" dtr="false" t="normal">+A59+1</f>
        <v>48</v>
      </c>
      <c r="B60" s="49" t="n">
        <f aca="false" ca="false" dt2D="false" dtr="false" t="normal">+B59+1</f>
        <v>48</v>
      </c>
      <c r="C60" s="50" t="s">
        <v>115</v>
      </c>
      <c r="D60" s="49" t="s">
        <v>124</v>
      </c>
      <c r="E60" s="51" t="s">
        <v>125</v>
      </c>
      <c r="F60" s="52" t="s">
        <v>56</v>
      </c>
      <c r="G60" s="52" t="n">
        <v>9</v>
      </c>
      <c r="H60" s="52" t="n">
        <v>1</v>
      </c>
      <c r="I60" s="53" t="n">
        <v>7939.1</v>
      </c>
      <c r="J60" s="53" t="n">
        <v>4311.9</v>
      </c>
      <c r="K60" s="53" t="n">
        <v>91.2</v>
      </c>
      <c r="L60" s="51" t="n">
        <v>226</v>
      </c>
      <c r="M60" s="54" t="n">
        <f aca="false" ca="false" dt2D="false" dtr="false" t="normal">SUM(N60:R60)</f>
        <v>2084691.7259999996</v>
      </c>
      <c r="N60" s="54" t="n"/>
      <c r="O60" s="54" t="n"/>
      <c r="P60" s="65" t="n"/>
      <c r="Q60" s="54" t="n">
        <v>2084691.726</v>
      </c>
      <c r="R60" s="54" t="n">
        <v>0</v>
      </c>
      <c r="S60" s="54" t="n">
        <f aca="false" ca="false" dt2D="false" dtr="false" t="normal">+Z60-M60</f>
        <v>0</v>
      </c>
      <c r="T60" s="54" t="n">
        <f aca="false" ca="false" dt2D="false" dtr="false" t="normal">$M60/($J60+$K60)</f>
        <v>473.46</v>
      </c>
      <c r="U60" s="54" t="n">
        <f aca="false" ca="false" dt2D="false" dtr="false" t="normal">$M60/($J60+$K60)</f>
        <v>473.46</v>
      </c>
      <c r="V60" s="52" t="n">
        <v>2025</v>
      </c>
      <c r="W60" s="56" t="n">
        <v>4580809.01</v>
      </c>
      <c r="X60" s="56" t="n">
        <f aca="false" ca="false" dt2D="false" dtr="false" t="normal">+(J60*17.26+K60*29.25)*12</f>
        <v>925091.9280000001</v>
      </c>
      <c r="Y60" s="56" t="n">
        <f aca="false" ca="false" dt2D="false" dtr="false" t="normal">+(J60*17.26+K60*29.25)*12*30</f>
        <v>27752757.840000004</v>
      </c>
      <c r="Z60" s="57" t="n">
        <f aca="false" ca="false" dt2D="false" dtr="false" t="normal">SUM(AA60:AO60)</f>
        <v>2084691.7259999996</v>
      </c>
      <c r="AA60" s="58" t="n"/>
      <c r="AB60" s="58" t="n"/>
      <c r="AC60" s="58" t="n"/>
      <c r="AD60" s="58" t="n"/>
      <c r="AE60" s="58" t="n">
        <v>1407654.73291388</v>
      </c>
      <c r="AF60" s="58" t="n"/>
      <c r="AG60" s="58" t="n"/>
      <c r="AH60" s="58" t="n"/>
      <c r="AI60" s="58" t="n"/>
      <c r="AJ60" s="58" t="n"/>
      <c r="AK60" s="58" t="n"/>
      <c r="AL60" s="58" t="n"/>
      <c r="AM60" s="58" t="n">
        <v>625407.5178</v>
      </c>
      <c r="AN60" s="58" t="n">
        <v>20846.91726</v>
      </c>
      <c r="AO60" s="58" t="n">
        <v>30782.558026116</v>
      </c>
      <c r="AP60" s="4" t="n">
        <f aca="false" ca="false" dt2D="false" dtr="false" t="normal">COUNTIF(AA60:AL60, "&gt;0")</f>
        <v>1</v>
      </c>
      <c r="AQ60" s="4" t="n">
        <f aca="false" ca="false" dt2D="false" dtr="false" t="normal">COUNTIF(AM60:AO60, "&gt;0")</f>
        <v>3</v>
      </c>
      <c r="AR60" s="4" t="n">
        <f aca="false" ca="false" dt2D="false" dtr="false" t="normal">+AP60+AQ60</f>
        <v>4</v>
      </c>
    </row>
    <row customHeight="true" ht="12.75" outlineLevel="0" r="61">
      <c r="A61" s="49" t="n">
        <f aca="false" ca="false" dt2D="false" dtr="false" t="normal">+A60+1</f>
        <v>49</v>
      </c>
      <c r="B61" s="49" t="n">
        <f aca="false" ca="false" dt2D="false" dtr="false" t="normal">+B60+1</f>
        <v>49</v>
      </c>
      <c r="C61" s="50" t="s">
        <v>115</v>
      </c>
      <c r="D61" s="49" t="s">
        <v>126</v>
      </c>
      <c r="E61" s="51" t="s">
        <v>107</v>
      </c>
      <c r="F61" s="52" t="s">
        <v>56</v>
      </c>
      <c r="G61" s="52" t="n">
        <v>9</v>
      </c>
      <c r="H61" s="52" t="n">
        <v>1</v>
      </c>
      <c r="I61" s="53" t="n">
        <v>7939.1</v>
      </c>
      <c r="J61" s="53" t="n">
        <v>4285</v>
      </c>
      <c r="K61" s="53" t="n">
        <v>172.8</v>
      </c>
      <c r="L61" s="51" t="n">
        <v>234</v>
      </c>
      <c r="M61" s="54" t="n">
        <f aca="false" ca="false" dt2D="false" dtr="false" t="normal">SUM(N61:R61)</f>
        <v>2110589.988</v>
      </c>
      <c r="N61" s="54" t="n"/>
      <c r="O61" s="54" t="n"/>
      <c r="P61" s="65" t="n"/>
      <c r="Q61" s="54" t="n">
        <v>2110589.988</v>
      </c>
      <c r="R61" s="54" t="n">
        <v>0</v>
      </c>
      <c r="S61" s="54" t="n">
        <f aca="false" ca="false" dt2D="false" dtr="false" t="normal">+Z61-M61</f>
        <v>0</v>
      </c>
      <c r="T61" s="54" t="n">
        <f aca="false" ca="false" dt2D="false" dtr="false" t="normal">$M61/($J61+$K61)</f>
        <v>473.46</v>
      </c>
      <c r="U61" s="54" t="n">
        <f aca="false" ca="false" dt2D="false" dtr="false" t="normal">$M61/($J61+$K61)</f>
        <v>473.46</v>
      </c>
      <c r="V61" s="52" t="n">
        <v>2025</v>
      </c>
      <c r="W61" s="56" t="n">
        <v>4889387.62</v>
      </c>
      <c r="X61" s="56" t="n">
        <f aca="false" ca="false" dt2D="false" dtr="false" t="normal">+(J61*17.26+K61*29.25)*12</f>
        <v>948162</v>
      </c>
      <c r="Y61" s="56" t="n">
        <f aca="false" ca="false" dt2D="false" dtr="false" t="normal">+(J61*17.26+K61*29.25)*12*30</f>
        <v>28444860</v>
      </c>
      <c r="Z61" s="57" t="n">
        <f aca="false" ca="false" dt2D="false" dtr="false" t="normal">SUM(AA61:AO61)</f>
        <v>2110589.988</v>
      </c>
      <c r="AA61" s="58" t="n"/>
      <c r="AB61" s="58" t="n"/>
      <c r="AC61" s="58" t="n"/>
      <c r="AD61" s="58" t="n"/>
      <c r="AE61" s="58" t="n">
        <v>1425142.11995719</v>
      </c>
      <c r="AF61" s="58" t="n"/>
      <c r="AG61" s="58" t="n"/>
      <c r="AH61" s="58" t="n"/>
      <c r="AI61" s="58" t="n"/>
      <c r="AJ61" s="58" t="n"/>
      <c r="AK61" s="58" t="n"/>
      <c r="AL61" s="58" t="n"/>
      <c r="AM61" s="58" t="n">
        <v>633176.9964</v>
      </c>
      <c r="AN61" s="58" t="n">
        <v>21105.89988</v>
      </c>
      <c r="AO61" s="58" t="n">
        <v>31164.971762808</v>
      </c>
      <c r="AP61" s="4" t="n">
        <f aca="false" ca="false" dt2D="false" dtr="false" t="normal">COUNTIF(AA61:AL61, "&gt;0")</f>
        <v>1</v>
      </c>
      <c r="AQ61" s="4" t="n">
        <f aca="false" ca="false" dt2D="false" dtr="false" t="normal">COUNTIF(AM61:AO61, "&gt;0")</f>
        <v>3</v>
      </c>
      <c r="AR61" s="4" t="n">
        <f aca="false" ca="false" dt2D="false" dtr="false" t="normal">+AP61+AQ61</f>
        <v>4</v>
      </c>
    </row>
    <row customHeight="true" ht="12.75" outlineLevel="0" r="62">
      <c r="A62" s="49" t="n">
        <f aca="false" ca="false" dt2D="false" dtr="false" t="normal">+A61+1</f>
        <v>50</v>
      </c>
      <c r="B62" s="49" t="n">
        <f aca="false" ca="false" dt2D="false" dtr="false" t="normal">+B61+1</f>
        <v>50</v>
      </c>
      <c r="C62" s="50" t="s">
        <v>115</v>
      </c>
      <c r="D62" s="49" t="s">
        <v>127</v>
      </c>
      <c r="E62" s="51" t="s">
        <v>128</v>
      </c>
      <c r="F62" s="52" t="s">
        <v>56</v>
      </c>
      <c r="G62" s="52" t="n">
        <v>4</v>
      </c>
      <c r="H62" s="52" t="n">
        <v>4</v>
      </c>
      <c r="I62" s="53" t="n">
        <v>2735</v>
      </c>
      <c r="J62" s="53" t="n">
        <v>2484.4</v>
      </c>
      <c r="K62" s="53" t="n">
        <v>250.6</v>
      </c>
      <c r="L62" s="51" t="n">
        <v>122</v>
      </c>
      <c r="M62" s="54" t="n">
        <f aca="false" ca="false" dt2D="false" dtr="false" t="normal">SUM(N62:R62)</f>
        <v>9641138.32</v>
      </c>
      <c r="N62" s="54" t="n"/>
      <c r="O62" s="54" t="n">
        <v>7752207.682</v>
      </c>
      <c r="P62" s="54" t="n">
        <v>0</v>
      </c>
      <c r="Q62" s="54" t="n">
        <v>465067.128</v>
      </c>
      <c r="R62" s="54" t="n">
        <v>1423863.51</v>
      </c>
      <c r="S62" s="54" t="n">
        <f aca="false" ca="false" dt2D="false" dtr="false" t="normal">+Z62-M62</f>
        <v>0</v>
      </c>
      <c r="T62" s="54" t="n">
        <f aca="false" ca="false" dt2D="false" dtr="false" t="normal">$M62/($J62+$K62)</f>
        <v>3525.096277879342</v>
      </c>
      <c r="U62" s="54" t="n">
        <f aca="false" ca="false" dt2D="false" dtr="false" t="normal">$M62/($J62+$K62)</f>
        <v>3525.096277879342</v>
      </c>
      <c r="V62" s="52" t="n">
        <v>2025</v>
      </c>
      <c r="W62" s="56" t="n">
        <v>0</v>
      </c>
      <c r="X62" s="56" t="n">
        <f aca="false" ca="false" dt2D="false" dtr="false" t="normal">+(J62*12.98+K62*25.97)*12</f>
        <v>465067.128</v>
      </c>
      <c r="Y62" s="56" t="n">
        <f aca="false" ca="false" dt2D="false" dtr="false" t="normal">+(J62*12.98+K62*25.97)*12*30-'[3]Лист1'!$AQ$569</f>
        <v>1423863.5099999998</v>
      </c>
      <c r="Z62" s="58" t="n">
        <f aca="false" ca="false" dt2D="false" dtr="false" t="normal">SUM(AA62:AO62)</f>
        <v>9641138.32</v>
      </c>
      <c r="AA62" s="59" t="n">
        <v>6860405.91</v>
      </c>
      <c r="AB62" s="58" t="n"/>
      <c r="AC62" s="58" t="n"/>
      <c r="AD62" s="58" t="n"/>
      <c r="AE62" s="58" t="n"/>
      <c r="AF62" s="58" t="n"/>
      <c r="AG62" s="58" t="n"/>
      <c r="AH62" s="58" t="n"/>
      <c r="AI62" s="58" t="n"/>
      <c r="AJ62" s="58" t="n"/>
      <c r="AK62" s="63" t="n"/>
      <c r="AL62" s="58" t="n"/>
      <c r="AM62" s="58" t="n">
        <v>2154838.13</v>
      </c>
      <c r="AN62" s="58" t="n">
        <v>215483.81</v>
      </c>
      <c r="AO62" s="58" t="n">
        <v>410410.47</v>
      </c>
      <c r="AP62" s="4" t="n">
        <f aca="false" ca="false" dt2D="false" dtr="false" t="normal">COUNTIF(AA62:AL62, "&gt;0")</f>
        <v>1</v>
      </c>
      <c r="AQ62" s="4" t="n">
        <f aca="false" ca="false" dt2D="false" dtr="false" t="normal">COUNTIF(AM62:AO62, "&gt;0")</f>
        <v>3</v>
      </c>
      <c r="AR62" s="4" t="n">
        <f aca="false" ca="false" dt2D="false" dtr="false" t="normal">+AP62+AQ62</f>
        <v>4</v>
      </c>
    </row>
    <row customHeight="true" ht="12.75" outlineLevel="0" r="63">
      <c r="A63" s="49" t="n">
        <f aca="false" ca="false" dt2D="false" dtr="false" t="normal">+A62+1</f>
        <v>51</v>
      </c>
      <c r="B63" s="49" t="n">
        <f aca="false" ca="false" dt2D="false" dtr="false" t="normal">+B62+1</f>
        <v>51</v>
      </c>
      <c r="C63" s="50" t="s">
        <v>115</v>
      </c>
      <c r="D63" s="49" t="s">
        <v>129</v>
      </c>
      <c r="E63" s="51" t="s">
        <v>130</v>
      </c>
      <c r="F63" s="52" t="s">
        <v>56</v>
      </c>
      <c r="G63" s="52" t="n">
        <v>5</v>
      </c>
      <c r="H63" s="52" t="n">
        <v>2</v>
      </c>
      <c r="I63" s="53" t="n">
        <v>1596.4</v>
      </c>
      <c r="J63" s="53" t="n">
        <v>1596.4</v>
      </c>
      <c r="K63" s="53" t="n">
        <v>0</v>
      </c>
      <c r="L63" s="51" t="n">
        <v>61</v>
      </c>
      <c r="M63" s="54" t="n">
        <f aca="false" ca="false" dt2D="false" dtr="false" t="normal">SUM(N63:R63)</f>
        <v>2580406.87</v>
      </c>
      <c r="N63" s="54" t="n"/>
      <c r="O63" s="54" t="n"/>
      <c r="P63" s="54" t="n">
        <v>0</v>
      </c>
      <c r="Q63" s="54" t="n">
        <v>518980.354</v>
      </c>
      <c r="R63" s="54" t="n">
        <v>2061426.516</v>
      </c>
      <c r="S63" s="54" t="n">
        <f aca="false" ca="false" dt2D="false" dtr="false" t="normal">+Z63-M63</f>
        <v>0</v>
      </c>
      <c r="T63" s="54" t="n">
        <f aca="false" ca="false" dt2D="false" dtr="false" t="normal">$M63/($J63+$K63)</f>
        <v>1616.3911738912552</v>
      </c>
      <c r="U63" s="54" t="n">
        <f aca="false" ca="false" dt2D="false" dtr="false" t="normal">$M63/($J63+$K63)</f>
        <v>1616.3911738912552</v>
      </c>
      <c r="V63" s="52" t="n">
        <v>2025</v>
      </c>
      <c r="W63" s="56" t="n">
        <v>270325.09</v>
      </c>
      <c r="X63" s="56" t="n">
        <f aca="false" ca="false" dt2D="false" dtr="false" t="normal">+(J63*12.98+K63*25.97)*12</f>
        <v>248655.26400000002</v>
      </c>
      <c r="Y63" s="56" t="n">
        <f aca="false" ca="false" dt2D="false" dtr="false" t="normal">+(J63*12.98+K63*25.97)*12*30</f>
        <v>7459657.920000001</v>
      </c>
      <c r="Z63" s="57" t="n">
        <f aca="false" ca="false" dt2D="false" dtr="false" t="normal">SUM(AA63:AO63)</f>
        <v>2580406.87</v>
      </c>
      <c r="AA63" s="58" t="n"/>
      <c r="AB63" s="58" t="n"/>
      <c r="AC63" s="58" t="n"/>
      <c r="AD63" s="58" t="n"/>
      <c r="AE63" s="58" t="n">
        <v>646410.41</v>
      </c>
      <c r="AF63" s="58" t="n"/>
      <c r="AG63" s="58" t="n"/>
      <c r="AH63" s="58" t="n"/>
      <c r="AI63" s="58" t="n"/>
      <c r="AJ63" s="58" t="n"/>
      <c r="AK63" s="63" t="n"/>
      <c r="AL63" s="58" t="n"/>
      <c r="AM63" s="58" t="n">
        <v>1544957.61</v>
      </c>
      <c r="AN63" s="58" t="n">
        <v>135349.5</v>
      </c>
      <c r="AO63" s="58" t="n">
        <v>253689.35</v>
      </c>
      <c r="AP63" s="4" t="n">
        <f aca="false" ca="false" dt2D="false" dtr="false" t="normal">COUNTIF(AA63:AL63, "&gt;0")</f>
        <v>1</v>
      </c>
      <c r="AQ63" s="4" t="n">
        <f aca="false" ca="false" dt2D="false" dtr="false" t="normal">COUNTIF(AM63:AO63, "&gt;0")</f>
        <v>3</v>
      </c>
      <c r="AR63" s="4" t="n">
        <f aca="false" ca="false" dt2D="false" dtr="false" t="normal">+AP63+AQ63</f>
        <v>4</v>
      </c>
    </row>
    <row customHeight="true" ht="12.75" outlineLevel="0" r="64">
      <c r="A64" s="49" t="n">
        <f aca="false" ca="false" dt2D="false" dtr="false" t="normal">+A63+1</f>
        <v>52</v>
      </c>
      <c r="B64" s="49" t="n">
        <f aca="false" ca="false" dt2D="false" dtr="false" t="normal">+B63+1</f>
        <v>52</v>
      </c>
      <c r="C64" s="50" t="s">
        <v>115</v>
      </c>
      <c r="D64" s="49" t="s">
        <v>131</v>
      </c>
      <c r="E64" s="51" t="s">
        <v>132</v>
      </c>
      <c r="F64" s="52" t="s">
        <v>56</v>
      </c>
      <c r="G64" s="52" t="n">
        <v>4</v>
      </c>
      <c r="H64" s="52" t="n">
        <v>6</v>
      </c>
      <c r="I64" s="53" t="n">
        <v>4964.7</v>
      </c>
      <c r="J64" s="53" t="n">
        <v>4964.7</v>
      </c>
      <c r="K64" s="53" t="n">
        <v>0</v>
      </c>
      <c r="L64" s="51" t="n">
        <v>207</v>
      </c>
      <c r="M64" s="54" t="n">
        <f aca="false" ca="false" dt2D="false" dtr="false" t="normal">SUM(N64:R64)</f>
        <v>2977181.6500000004</v>
      </c>
      <c r="N64" s="54" t="n"/>
      <c r="O64" s="54" t="n"/>
      <c r="P64" s="54" t="n">
        <v>0</v>
      </c>
      <c r="Q64" s="54" t="n">
        <v>773301.672</v>
      </c>
      <c r="R64" s="54" t="n">
        <v>2203879.978</v>
      </c>
      <c r="S64" s="54" t="n">
        <f aca="false" ca="false" dt2D="false" dtr="false" t="normal">+Z64-M64</f>
        <v>0</v>
      </c>
      <c r="T64" s="54" t="n">
        <f aca="false" ca="false" dt2D="false" dtr="false" t="normal">$M64/($J64+$K64)</f>
        <v>599.6700002014221</v>
      </c>
      <c r="U64" s="54" t="n">
        <f aca="false" ca="false" dt2D="false" dtr="false" t="normal">$M64/($J64+$K64)</f>
        <v>599.6700002014221</v>
      </c>
      <c r="V64" s="52" t="n">
        <v>2025</v>
      </c>
      <c r="W64" s="56" t="n">
        <v>0</v>
      </c>
      <c r="X64" s="56" t="n">
        <f aca="false" ca="false" dt2D="false" dtr="false" t="normal">+(J64*12.98+K64*25.97)*12</f>
        <v>773301.672</v>
      </c>
      <c r="Y64" s="56" t="n">
        <f aca="false" ca="false" dt2D="false" dtr="false" t="normal">+(J64*12.98+K64*25.97)*12*30-'[3]Лист1'!$AQ$571</f>
        <v>8066419.140000001</v>
      </c>
      <c r="Z64" s="57" t="n">
        <f aca="false" ca="false" dt2D="false" dtr="false" t="normal">SUM(AA64:AO64)</f>
        <v>2977181.65</v>
      </c>
      <c r="AA64" s="58" t="n"/>
      <c r="AB64" s="58" t="n"/>
      <c r="AC64" s="58" t="n"/>
      <c r="AD64" s="58" t="n"/>
      <c r="AE64" s="58" t="n">
        <v>2010294.27</v>
      </c>
      <c r="AF64" s="58" t="n"/>
      <c r="AG64" s="58" t="n"/>
      <c r="AH64" s="58" t="n"/>
      <c r="AI64" s="58" t="n"/>
      <c r="AJ64" s="58" t="n"/>
      <c r="AK64" s="58" t="n"/>
      <c r="AL64" s="58" t="n"/>
      <c r="AM64" s="58" t="n">
        <v>893154.5</v>
      </c>
      <c r="AN64" s="58" t="n">
        <v>29771.82</v>
      </c>
      <c r="AO64" s="58" t="n">
        <v>43961.06</v>
      </c>
      <c r="AP64" s="4" t="n">
        <f aca="false" ca="false" dt2D="false" dtr="false" t="normal">COUNTIF(AA64:AL64, "&gt;0")</f>
        <v>1</v>
      </c>
      <c r="AQ64" s="4" t="n">
        <f aca="false" ca="false" dt2D="false" dtr="false" t="normal">COUNTIF(AM64:AO64, "&gt;0")</f>
        <v>3</v>
      </c>
      <c r="AR64" s="4" t="n">
        <f aca="false" ca="false" dt2D="false" dtr="false" t="normal">+AP64+AQ64</f>
        <v>4</v>
      </c>
    </row>
    <row customHeight="true" ht="12.75" outlineLevel="0" r="65">
      <c r="A65" s="49" t="n">
        <f aca="false" ca="false" dt2D="false" dtr="false" t="normal">+A64+1</f>
        <v>53</v>
      </c>
      <c r="B65" s="49" t="n">
        <f aca="false" ca="false" dt2D="false" dtr="false" t="normal">+B64+1</f>
        <v>53</v>
      </c>
      <c r="C65" s="50" t="s">
        <v>115</v>
      </c>
      <c r="D65" s="49" t="s">
        <v>133</v>
      </c>
      <c r="E65" s="51" t="s">
        <v>58</v>
      </c>
      <c r="F65" s="52" t="s">
        <v>56</v>
      </c>
      <c r="G65" s="52" t="n">
        <v>5</v>
      </c>
      <c r="H65" s="52" t="n">
        <v>4</v>
      </c>
      <c r="I65" s="53" t="n">
        <v>3466.4</v>
      </c>
      <c r="J65" s="53" t="n">
        <v>3466.4</v>
      </c>
      <c r="K65" s="53" t="n">
        <v>0</v>
      </c>
      <c r="L65" s="51" t="n">
        <v>87</v>
      </c>
      <c r="M65" s="54" t="n">
        <f aca="false" ca="false" dt2D="false" dtr="false" t="normal">SUM(N65:R65)</f>
        <v>2078696.1</v>
      </c>
      <c r="N65" s="54" t="n"/>
      <c r="O65" s="54" t="n"/>
      <c r="P65" s="54" t="n">
        <v>0</v>
      </c>
      <c r="Q65" s="54" t="n">
        <v>539926.464</v>
      </c>
      <c r="R65" s="54" t="n">
        <v>1538769.636</v>
      </c>
      <c r="S65" s="54" t="n">
        <f aca="false" ca="false" dt2D="false" dtr="false" t="normal">+Z65-M65</f>
        <v>0</v>
      </c>
      <c r="T65" s="54" t="n">
        <f aca="false" ca="false" dt2D="false" dtr="false" t="normal">$M65/($J65+$K65)</f>
        <v>599.6700034618048</v>
      </c>
      <c r="U65" s="54" t="n">
        <f aca="false" ca="false" dt2D="false" dtr="false" t="normal">$M65/($J65+$K65)</f>
        <v>599.6700034618048</v>
      </c>
      <c r="V65" s="52" t="n">
        <v>2025</v>
      </c>
      <c r="W65" s="56" t="n">
        <v>0</v>
      </c>
      <c r="X65" s="56" t="n">
        <f aca="false" ca="false" dt2D="false" dtr="false" t="normal">+(J65*12.98+K65*25.97)*12</f>
        <v>539926.464</v>
      </c>
      <c r="Y65" s="56" t="n">
        <f aca="false" ca="false" dt2D="false" dtr="false" t="normal">+(J65*12.98+K65*25.97)*12*30-'[3]Лист1'!$AQ$593</f>
        <v>4607819.8500000015</v>
      </c>
      <c r="Z65" s="57" t="n">
        <f aca="false" ca="false" dt2D="false" dtr="false" t="normal">SUM(AA65:AO65)</f>
        <v>2078696.0999999999</v>
      </c>
      <c r="AA65" s="58" t="n"/>
      <c r="AB65" s="58" t="n"/>
      <c r="AC65" s="58" t="n"/>
      <c r="AD65" s="58" t="n"/>
      <c r="AE65" s="58" t="n">
        <v>1403606.28</v>
      </c>
      <c r="AF65" s="58" t="n"/>
      <c r="AG65" s="58" t="n"/>
      <c r="AH65" s="58" t="n"/>
      <c r="AI65" s="58" t="n"/>
      <c r="AJ65" s="58" t="n"/>
      <c r="AK65" s="58" t="n"/>
      <c r="AL65" s="58" t="n"/>
      <c r="AM65" s="58" t="n">
        <v>623608.83</v>
      </c>
      <c r="AN65" s="58" t="n">
        <v>20786.96</v>
      </c>
      <c r="AO65" s="58" t="n">
        <v>30694.03</v>
      </c>
      <c r="AP65" s="4" t="n">
        <f aca="false" ca="false" dt2D="false" dtr="false" t="normal">COUNTIF(AA65:AL65, "&gt;0")</f>
        <v>1</v>
      </c>
      <c r="AQ65" s="4" t="n">
        <f aca="false" ca="false" dt2D="false" dtr="false" t="normal">COUNTIF(AM65:AO65, "&gt;0")</f>
        <v>3</v>
      </c>
      <c r="AR65" s="4" t="n">
        <f aca="false" ca="false" dt2D="false" dtr="false" t="normal">+AP65+AQ65</f>
        <v>4</v>
      </c>
    </row>
    <row customHeight="true" ht="12.75" outlineLevel="0" r="66">
      <c r="A66" s="49" t="n">
        <f aca="false" ca="false" dt2D="false" dtr="false" t="normal">+A65+1</f>
        <v>54</v>
      </c>
      <c r="B66" s="49" t="n">
        <f aca="false" ca="false" dt2D="false" dtr="false" t="normal">+B65+1</f>
        <v>54</v>
      </c>
      <c r="C66" s="50" t="s">
        <v>115</v>
      </c>
      <c r="D66" s="49" t="s">
        <v>134</v>
      </c>
      <c r="E66" s="51" t="s">
        <v>71</v>
      </c>
      <c r="F66" s="52" t="s">
        <v>56</v>
      </c>
      <c r="G66" s="52" t="n">
        <v>5</v>
      </c>
      <c r="H66" s="52" t="n">
        <v>4</v>
      </c>
      <c r="I66" s="53" t="n">
        <v>4373.3</v>
      </c>
      <c r="J66" s="53" t="n">
        <v>4373.3</v>
      </c>
      <c r="K66" s="53" t="n">
        <v>0</v>
      </c>
      <c r="L66" s="51" t="n">
        <v>116</v>
      </c>
      <c r="M66" s="54" t="n">
        <f aca="false" ca="false" dt2D="false" dtr="false" t="normal">SUM(N66:R66)</f>
        <v>2622536.81</v>
      </c>
      <c r="N66" s="54" t="n"/>
      <c r="O66" s="54" t="n"/>
      <c r="P66" s="54" t="n">
        <v>0</v>
      </c>
      <c r="Q66" s="54" t="n">
        <v>2622536.81</v>
      </c>
      <c r="R66" s="54" t="n">
        <v>0</v>
      </c>
      <c r="S66" s="54" t="n">
        <f aca="false" ca="false" dt2D="false" dtr="false" t="normal">+Z66-M66</f>
        <v>0</v>
      </c>
      <c r="T66" s="54" t="n">
        <f aca="false" ca="false" dt2D="false" dtr="false" t="normal">$M66/($J66+$K66)</f>
        <v>599.6699997713397</v>
      </c>
      <c r="U66" s="54" t="n">
        <f aca="false" ca="false" dt2D="false" dtr="false" t="normal">$M66/($J66+$K66)</f>
        <v>599.6699997713397</v>
      </c>
      <c r="V66" s="52" t="n">
        <v>2025</v>
      </c>
      <c r="W66" s="56" t="n">
        <v>3547267.69</v>
      </c>
      <c r="X66" s="56" t="n">
        <f aca="false" ca="false" dt2D="false" dtr="false" t="normal">+(J66*12.98+K66*25.97)*12</f>
        <v>681185.208</v>
      </c>
      <c r="Y66" s="56" t="n">
        <f aca="false" ca="false" dt2D="false" dtr="false" t="normal">+(J66*12.98+K66*25.97)*12*30</f>
        <v>20435556.24</v>
      </c>
      <c r="Z66" s="57" t="n">
        <f aca="false" ca="false" dt2D="false" dtr="false" t="normal">SUM(AA66:AO66)</f>
        <v>2622536.81</v>
      </c>
      <c r="AA66" s="58" t="n"/>
      <c r="AB66" s="58" t="n"/>
      <c r="AC66" s="58" t="n"/>
      <c r="AD66" s="58" t="n"/>
      <c r="AE66" s="58" t="n">
        <v>1770826.02</v>
      </c>
      <c r="AF66" s="58" t="n"/>
      <c r="AG66" s="58" t="n"/>
      <c r="AH66" s="58" t="n"/>
      <c r="AI66" s="58" t="n"/>
      <c r="AJ66" s="58" t="n"/>
      <c r="AK66" s="58" t="n"/>
      <c r="AL66" s="58" t="n"/>
      <c r="AM66" s="58" t="n">
        <v>786761.04</v>
      </c>
      <c r="AN66" s="58" t="n">
        <v>26225.37</v>
      </c>
      <c r="AO66" s="58" t="n">
        <v>38724.38</v>
      </c>
      <c r="AP66" s="4" t="n">
        <f aca="false" ca="false" dt2D="false" dtr="false" t="normal">COUNTIF(AA66:AL66, "&gt;0")</f>
        <v>1</v>
      </c>
      <c r="AQ66" s="4" t="n">
        <f aca="false" ca="false" dt2D="false" dtr="false" t="normal">COUNTIF(AM66:AO66, "&gt;0")</f>
        <v>3</v>
      </c>
      <c r="AR66" s="4" t="n">
        <f aca="false" ca="false" dt2D="false" dtr="false" t="normal">+AP66+AQ66</f>
        <v>4</v>
      </c>
    </row>
    <row customHeight="true" ht="12.75" outlineLevel="0" r="67">
      <c r="A67" s="49" t="n">
        <f aca="false" ca="false" dt2D="false" dtr="false" t="normal">+A66+1</f>
        <v>55</v>
      </c>
      <c r="B67" s="49" t="n">
        <f aca="false" ca="false" dt2D="false" dtr="false" t="normal">+B66+1</f>
        <v>55</v>
      </c>
      <c r="C67" s="50" t="s">
        <v>115</v>
      </c>
      <c r="D67" s="49" t="s">
        <v>135</v>
      </c>
      <c r="E67" s="51" t="s">
        <v>136</v>
      </c>
      <c r="F67" s="52" t="s">
        <v>56</v>
      </c>
      <c r="G67" s="52" t="n">
        <v>8</v>
      </c>
      <c r="H67" s="52" t="n">
        <v>1</v>
      </c>
      <c r="I67" s="53" t="n">
        <v>2431.1</v>
      </c>
      <c r="J67" s="53" t="n">
        <v>1807.4</v>
      </c>
      <c r="K67" s="53" t="n">
        <v>623.7</v>
      </c>
      <c r="L67" s="51" t="n">
        <v>30</v>
      </c>
      <c r="M67" s="54" t="n">
        <f aca="false" ca="false" dt2D="false" dtr="false" t="normal">SUM(N67:R67)</f>
        <v>1151028.61</v>
      </c>
      <c r="N67" s="54" t="n"/>
      <c r="O67" s="54" t="n"/>
      <c r="P67" s="54" t="n">
        <v>0</v>
      </c>
      <c r="Q67" s="54" t="n">
        <v>1151028.61</v>
      </c>
      <c r="R67" s="54" t="n">
        <v>0</v>
      </c>
      <c r="S67" s="54" t="n">
        <f aca="false" ca="false" dt2D="false" dtr="false" t="normal">+Z67-M67</f>
        <v>0</v>
      </c>
      <c r="T67" s="54" t="n">
        <f aca="false" ca="false" dt2D="false" dtr="false" t="normal">$M67/($J67+$K67)</f>
        <v>473.4600016453457</v>
      </c>
      <c r="U67" s="54" t="n">
        <f aca="false" ca="false" dt2D="false" dtr="false" t="normal">$M67/($J67+$K67)</f>
        <v>473.4600016453457</v>
      </c>
      <c r="V67" s="52" t="n">
        <v>2025</v>
      </c>
      <c r="W67" s="56" t="n">
        <v>2607662.21</v>
      </c>
      <c r="X67" s="56" t="n">
        <f aca="false" ca="false" dt2D="false" dtr="false" t="normal">+(J67*17.26+K67*29.25)*12</f>
        <v>593267.388</v>
      </c>
      <c r="Y67" s="56" t="n">
        <f aca="false" ca="false" dt2D="false" dtr="false" t="normal">+(J67*17.26+K67*29.25)*12*30</f>
        <v>17798021.64</v>
      </c>
      <c r="Z67" s="57" t="n">
        <f aca="false" ca="false" dt2D="false" dtr="false" t="normal">SUM(AA67:AO67)</f>
        <v>1151028.61</v>
      </c>
      <c r="AA67" s="58" t="n"/>
      <c r="AB67" s="58" t="n"/>
      <c r="AC67" s="58" t="n"/>
      <c r="AD67" s="58" t="n"/>
      <c r="AE67" s="58" t="n">
        <v>777213.65</v>
      </c>
      <c r="AF67" s="58" t="n"/>
      <c r="AG67" s="58" t="n"/>
      <c r="AH67" s="58" t="n"/>
      <c r="AI67" s="58" t="n"/>
      <c r="AJ67" s="58" t="n"/>
      <c r="AK67" s="58" t="n"/>
      <c r="AL67" s="58" t="n"/>
      <c r="AM67" s="58" t="n">
        <v>345308.58</v>
      </c>
      <c r="AN67" s="58" t="n">
        <v>11510.29</v>
      </c>
      <c r="AO67" s="58" t="n">
        <v>16996.09</v>
      </c>
      <c r="AP67" s="4" t="n">
        <f aca="false" ca="false" dt2D="false" dtr="false" t="normal">COUNTIF(AA67:AL67, "&gt;0")</f>
        <v>1</v>
      </c>
      <c r="AQ67" s="4" t="n">
        <f aca="false" ca="false" dt2D="false" dtr="false" t="normal">COUNTIF(AM67:AO67, "&gt;0")</f>
        <v>3</v>
      </c>
      <c r="AR67" s="4" t="n">
        <f aca="false" ca="false" dt2D="false" dtr="false" t="normal">+AP67+AQ67</f>
        <v>4</v>
      </c>
    </row>
    <row customFormat="true" customHeight="true" ht="12.75" outlineLevel="0" r="68" s="0">
      <c r="A68" s="49" t="n">
        <f aca="false" ca="false" dt2D="false" dtr="false" t="normal">+A67+1</f>
        <v>56</v>
      </c>
      <c r="B68" s="49" t="n">
        <f aca="false" ca="false" dt2D="false" dtr="false" t="normal">+B67+1</f>
        <v>56</v>
      </c>
      <c r="C68" s="50" t="s">
        <v>115</v>
      </c>
      <c r="D68" s="49" t="s">
        <v>137</v>
      </c>
      <c r="E68" s="51" t="s">
        <v>58</v>
      </c>
      <c r="F68" s="52" t="s">
        <v>56</v>
      </c>
      <c r="G68" s="52" t="n">
        <v>5</v>
      </c>
      <c r="H68" s="52" t="n">
        <v>4</v>
      </c>
      <c r="I68" s="53" t="n">
        <v>4301.2</v>
      </c>
      <c r="J68" s="53" t="n">
        <v>4301.2</v>
      </c>
      <c r="K68" s="53" t="n">
        <v>0</v>
      </c>
      <c r="L68" s="51" t="n">
        <v>181</v>
      </c>
      <c r="M68" s="54" t="n">
        <f aca="false" ca="false" dt2D="false" dtr="false" t="normal">SUM(N68:R68)</f>
        <v>21963991.760000005</v>
      </c>
      <c r="N68" s="54" t="n"/>
      <c r="O68" s="54" t="n"/>
      <c r="P68" s="54" t="n">
        <v>0</v>
      </c>
      <c r="Q68" s="54" t="n">
        <v>4229782.362</v>
      </c>
      <c r="R68" s="54" t="n">
        <v>17734209.398</v>
      </c>
      <c r="S68" s="54" t="n">
        <f aca="false" ca="false" dt2D="false" dtr="false" t="normal">+Z68-M68</f>
        <v>0</v>
      </c>
      <c r="T68" s="54" t="n">
        <f aca="false" ca="false" dt2D="false" dtr="false" t="normal">$M68/($J68+$K68)</f>
        <v>5106.479996280109</v>
      </c>
      <c r="U68" s="54" t="n">
        <f aca="false" ca="false" dt2D="false" dtr="false" t="normal">$M68/($J68+$K68)</f>
        <v>5106.479996280109</v>
      </c>
      <c r="V68" s="52" t="n">
        <v>2025</v>
      </c>
      <c r="W68" s="58" t="n">
        <v>3559827.45</v>
      </c>
      <c r="X68" s="58" t="n">
        <f aca="false" ca="false" dt2D="false" dtr="false" t="normal">+(J68*12.98+K68*25.97)*12</f>
        <v>669954.912</v>
      </c>
      <c r="Y68" s="58" t="n">
        <f aca="false" ca="false" dt2D="false" dtr="false" t="normal">+(J68*12.98+K68*25.97)*12*30</f>
        <v>20098647.36</v>
      </c>
      <c r="Z68" s="58" t="n">
        <f aca="false" ca="false" dt2D="false" dtr="false" t="normal">SUM(AA68:AO68)</f>
        <v>21963991.760000005</v>
      </c>
      <c r="AA68" s="58" t="n">
        <v>12212778.76</v>
      </c>
      <c r="AB68" s="58" t="n">
        <v>4938808.27</v>
      </c>
      <c r="AC68" s="58" t="n"/>
      <c r="AD68" s="58" t="n"/>
      <c r="AE68" s="58" t="n">
        <v>1741631.46</v>
      </c>
      <c r="AF68" s="58" t="n"/>
      <c r="AG68" s="58" t="n"/>
      <c r="AH68" s="58" t="n"/>
      <c r="AI68" s="58" t="n"/>
      <c r="AJ68" s="58" t="n"/>
      <c r="AK68" s="58" t="n"/>
      <c r="AL68" s="58" t="n"/>
      <c r="AM68" s="58" t="n">
        <v>2437976.93</v>
      </c>
      <c r="AN68" s="58" t="n">
        <v>219639.92</v>
      </c>
      <c r="AO68" s="58" t="n">
        <v>413156.42</v>
      </c>
      <c r="AP68" s="4" t="n">
        <f aca="false" ca="false" dt2D="false" dtr="false" t="normal">COUNTIF(AA68:AL68, "&gt;0")</f>
        <v>3</v>
      </c>
      <c r="AQ68" s="4" t="n">
        <f aca="false" ca="false" dt2D="false" dtr="false" t="normal">COUNTIF(AM68:AO68, "&gt;0")</f>
        <v>3</v>
      </c>
      <c r="AR68" s="4" t="n">
        <f aca="false" ca="false" dt2D="false" dtr="false" t="normal">+AP68+AQ68</f>
        <v>6</v>
      </c>
    </row>
    <row customFormat="true" customHeight="true" ht="12.75" outlineLevel="0" r="69" s="0">
      <c r="A69" s="49" t="n">
        <f aca="false" ca="false" dt2D="false" dtr="false" t="normal">+A68+1</f>
        <v>57</v>
      </c>
      <c r="B69" s="49" t="n">
        <f aca="false" ca="false" dt2D="false" dtr="false" t="normal">+B68+1</f>
        <v>57</v>
      </c>
      <c r="C69" s="50" t="s">
        <v>115</v>
      </c>
      <c r="D69" s="49" t="s">
        <v>138</v>
      </c>
      <c r="E69" s="51" t="s">
        <v>132</v>
      </c>
      <c r="F69" s="52" t="s">
        <v>56</v>
      </c>
      <c r="G69" s="52" t="n">
        <v>5</v>
      </c>
      <c r="H69" s="52" t="n">
        <v>4</v>
      </c>
      <c r="I69" s="53" t="n">
        <v>3429.5</v>
      </c>
      <c r="J69" s="53" t="n">
        <v>3429.5</v>
      </c>
      <c r="K69" s="53" t="n">
        <v>0</v>
      </c>
      <c r="L69" s="51" t="n">
        <v>180</v>
      </c>
      <c r="M69" s="54" t="n">
        <f aca="false" ca="false" dt2D="false" dtr="false" t="normal">SUM(N69:R69)</f>
        <v>17512673.17</v>
      </c>
      <c r="N69" s="54" t="n"/>
      <c r="O69" s="54" t="n"/>
      <c r="P69" s="54" t="n">
        <v>0</v>
      </c>
      <c r="Q69" s="54" t="n">
        <v>3203632.86</v>
      </c>
      <c r="R69" s="54" t="n">
        <v>14309040.31</v>
      </c>
      <c r="S69" s="54" t="n">
        <f aca="false" ca="false" dt2D="false" dtr="false" t="normal">+Z69-M69</f>
        <v>0</v>
      </c>
      <c r="T69" s="54" t="n">
        <f aca="false" ca="false" dt2D="false" dtr="false" t="normal">$M69/($J69+$K69)</f>
        <v>5106.480002915878</v>
      </c>
      <c r="U69" s="54" t="n">
        <f aca="false" ca="false" dt2D="false" dtr="false" t="normal">$M69/($J69+$K69)</f>
        <v>5106.480002915878</v>
      </c>
      <c r="V69" s="52" t="n">
        <v>2025</v>
      </c>
      <c r="W69" s="58" t="n">
        <v>2669453.94</v>
      </c>
      <c r="X69" s="58" t="n">
        <f aca="false" ca="false" dt2D="false" dtr="false" t="normal">+(J69*12.98+K69*25.97)*12</f>
        <v>534178.92</v>
      </c>
      <c r="Y69" s="58" t="n">
        <f aca="false" ca="false" dt2D="false" dtr="false" t="normal">+(J69*12.98+K69*25.97)*12*30</f>
        <v>16025367.600000001</v>
      </c>
      <c r="Z69" s="58" t="n">
        <f aca="false" ca="false" dt2D="false" dtr="false" t="normal">SUM(AA69:AO69)</f>
        <v>17512673.17</v>
      </c>
      <c r="AA69" s="58" t="n">
        <v>9737683.61</v>
      </c>
      <c r="AB69" s="58" t="n">
        <v>3937887.8</v>
      </c>
      <c r="AC69" s="58" t="n"/>
      <c r="AD69" s="58" t="n"/>
      <c r="AE69" s="58" t="n">
        <v>1388664.82</v>
      </c>
      <c r="AF69" s="58" t="n"/>
      <c r="AG69" s="58" t="n"/>
      <c r="AH69" s="58" t="n"/>
      <c r="AI69" s="58" t="n"/>
      <c r="AJ69" s="58" t="n"/>
      <c r="AK69" s="58" t="n"/>
      <c r="AL69" s="58" t="n"/>
      <c r="AM69" s="58" t="n">
        <v>1943885.87</v>
      </c>
      <c r="AN69" s="58" t="n">
        <v>175126.73</v>
      </c>
      <c r="AO69" s="58" t="n">
        <v>329424.34</v>
      </c>
      <c r="AP69" s="4" t="n">
        <f aca="false" ca="false" dt2D="false" dtr="false" t="normal">COUNTIF(AA69:AL69, "&gt;0")</f>
        <v>3</v>
      </c>
      <c r="AQ69" s="4" t="n">
        <f aca="false" ca="false" dt2D="false" dtr="false" t="normal">COUNTIF(AM69:AO69, "&gt;0")</f>
        <v>3</v>
      </c>
      <c r="AR69" s="4" t="n">
        <f aca="false" ca="false" dt2D="false" dtr="false" t="normal">+AP69+AQ69</f>
        <v>6</v>
      </c>
    </row>
    <row customFormat="true" customHeight="true" ht="12.75" outlineLevel="0" r="70" s="0">
      <c r="A70" s="49" t="n">
        <f aca="false" ca="false" dt2D="false" dtr="false" t="normal">+A69+1</f>
        <v>58</v>
      </c>
      <c r="B70" s="49" t="n">
        <f aca="false" ca="false" dt2D="false" dtr="false" t="normal">+B69+1</f>
        <v>58</v>
      </c>
      <c r="C70" s="50" t="s">
        <v>115</v>
      </c>
      <c r="D70" s="49" t="s">
        <v>139</v>
      </c>
      <c r="E70" s="51" t="s">
        <v>58</v>
      </c>
      <c r="F70" s="52" t="s">
        <v>56</v>
      </c>
      <c r="G70" s="52" t="n">
        <v>5</v>
      </c>
      <c r="H70" s="52" t="n">
        <v>4</v>
      </c>
      <c r="I70" s="53" t="n">
        <v>3432.9</v>
      </c>
      <c r="J70" s="53" t="n">
        <v>3432.9</v>
      </c>
      <c r="K70" s="53" t="n">
        <v>0</v>
      </c>
      <c r="L70" s="51" t="n">
        <v>172</v>
      </c>
      <c r="M70" s="54" t="n">
        <f aca="false" ca="false" dt2D="false" dtr="false" t="normal">SUM(N70:R70)</f>
        <v>17530035.19</v>
      </c>
      <c r="N70" s="54" t="n"/>
      <c r="O70" s="54" t="n"/>
      <c r="P70" s="54" t="n">
        <v>0</v>
      </c>
      <c r="Q70" s="54" t="n">
        <v>3359596.804</v>
      </c>
      <c r="R70" s="54" t="n">
        <v>14170438.386</v>
      </c>
      <c r="S70" s="54" t="n">
        <f aca="false" ca="false" dt2D="false" dtr="false" t="normal">+Z70-M70</f>
        <v>0</v>
      </c>
      <c r="T70" s="54" t="n">
        <f aca="false" ca="false" dt2D="false" dtr="false" t="normal">$M70/($J70+$K70)</f>
        <v>5106.479999417403</v>
      </c>
      <c r="U70" s="54" t="n">
        <f aca="false" ca="false" dt2D="false" dtr="false" t="normal">$M70/($J70+$K70)</f>
        <v>5106.479999417403</v>
      </c>
      <c r="V70" s="52" t="n">
        <v>2025</v>
      </c>
      <c r="W70" s="58" t="n">
        <v>2824888.3</v>
      </c>
      <c r="X70" s="58" t="n">
        <f aca="false" ca="false" dt2D="false" dtr="false" t="normal">+(J70*12.98+K70*25.97)*12</f>
        <v>534708.504</v>
      </c>
      <c r="Y70" s="58" t="n">
        <f aca="false" ca="false" dt2D="false" dtr="false" t="normal">+(J70*12.98+K70*25.97)*12*30</f>
        <v>16041255.12</v>
      </c>
      <c r="Z70" s="58" t="n">
        <f aca="false" ca="false" dt2D="false" dtr="false" t="normal">SUM(AA70:AO70)</f>
        <v>17530035.19</v>
      </c>
      <c r="AA70" s="58" t="n">
        <v>9747337.54</v>
      </c>
      <c r="AB70" s="58" t="n">
        <v>3941791.81</v>
      </c>
      <c r="AC70" s="58" t="n"/>
      <c r="AD70" s="58" t="n"/>
      <c r="AE70" s="58" t="n">
        <v>1390041.53</v>
      </c>
      <c r="AF70" s="58" t="n"/>
      <c r="AG70" s="58" t="n"/>
      <c r="AH70" s="58" t="n"/>
      <c r="AI70" s="58" t="n"/>
      <c r="AJ70" s="58" t="n"/>
      <c r="AK70" s="58" t="n"/>
      <c r="AL70" s="58" t="n"/>
      <c r="AM70" s="58" t="n">
        <v>1945813.03</v>
      </c>
      <c r="AN70" s="58" t="n">
        <v>175300.35</v>
      </c>
      <c r="AO70" s="58" t="n">
        <v>329750.93</v>
      </c>
      <c r="AP70" s="4" t="n">
        <f aca="false" ca="false" dt2D="false" dtr="false" t="normal">COUNTIF(AA70:AL70, "&gt;0")</f>
        <v>3</v>
      </c>
      <c r="AQ70" s="4" t="n">
        <f aca="false" ca="false" dt2D="false" dtr="false" t="normal">COUNTIF(AM70:AO70, "&gt;0")</f>
        <v>3</v>
      </c>
      <c r="AR70" s="4" t="n">
        <f aca="false" ca="false" dt2D="false" dtr="false" t="normal">+AP70+AQ70</f>
        <v>6</v>
      </c>
    </row>
    <row customFormat="true" customHeight="true" ht="12.75" outlineLevel="0" r="71" s="0">
      <c r="A71" s="49" t="n">
        <f aca="false" ca="false" dt2D="false" dtr="false" t="normal">+A70+1</f>
        <v>59</v>
      </c>
      <c r="B71" s="49" t="n">
        <f aca="false" ca="false" dt2D="false" dtr="false" t="normal">+B70+1</f>
        <v>59</v>
      </c>
      <c r="C71" s="50" t="s">
        <v>115</v>
      </c>
      <c r="D71" s="49" t="s">
        <v>140</v>
      </c>
      <c r="E71" s="51" t="s">
        <v>117</v>
      </c>
      <c r="F71" s="52" t="s">
        <v>56</v>
      </c>
      <c r="G71" s="52" t="n">
        <v>5</v>
      </c>
      <c r="H71" s="52" t="n">
        <v>4</v>
      </c>
      <c r="I71" s="53" t="n">
        <v>4276.4</v>
      </c>
      <c r="J71" s="53" t="n">
        <v>4276.4</v>
      </c>
      <c r="K71" s="53" t="n">
        <v>0</v>
      </c>
      <c r="L71" s="51" t="n">
        <v>174</v>
      </c>
      <c r="M71" s="54" t="n">
        <f aca="false" ca="false" dt2D="false" dtr="false" t="normal">SUM(N71:R71)</f>
        <v>2564428.8</v>
      </c>
      <c r="N71" s="54" t="n"/>
      <c r="O71" s="54" t="n"/>
      <c r="P71" s="54" t="n">
        <v>0</v>
      </c>
      <c r="Q71" s="54" t="n">
        <v>666092.064</v>
      </c>
      <c r="R71" s="54" t="n">
        <v>1898336.736</v>
      </c>
      <c r="S71" s="54" t="n">
        <f aca="false" ca="false" dt2D="false" dtr="false" t="normal">+Z71-M71</f>
        <v>0</v>
      </c>
      <c r="T71" s="54" t="n">
        <f aca="false" ca="false" dt2D="false" dtr="false" t="normal">$M71/($J71+$K71)</f>
        <v>599.6700028060986</v>
      </c>
      <c r="U71" s="54" t="n">
        <f aca="false" ca="false" dt2D="false" dtr="false" t="normal">$M71/($J71+$K71)</f>
        <v>599.6700028060986</v>
      </c>
      <c r="V71" s="52" t="n">
        <v>2025</v>
      </c>
      <c r="W71" s="58" t="n">
        <v>0</v>
      </c>
      <c r="X71" s="58" t="n">
        <f aca="false" ca="false" dt2D="false" dtr="false" t="normal">+(J71*12.98+K71*25.97)*12</f>
        <v>666092.064</v>
      </c>
      <c r="Y71" s="58" t="n">
        <f aca="false" ca="false" dt2D="false" dtr="false" t="normal">+(J71*12.98+K71*25.97)*12*30-'[3]Лист1'!$AQ$606</f>
        <v>18712806.44</v>
      </c>
      <c r="Z71" s="58" t="n">
        <f aca="false" ca="false" dt2D="false" dtr="false" t="normal">SUM(AA71:AO71)</f>
        <v>2564428.8</v>
      </c>
      <c r="AA71" s="58" t="n"/>
      <c r="AB71" s="58" t="n"/>
      <c r="AC71" s="58" t="n"/>
      <c r="AD71" s="58" t="n"/>
      <c r="AE71" s="58" t="n">
        <v>1731589.51</v>
      </c>
      <c r="AF71" s="58" t="n"/>
      <c r="AG71" s="58" t="n"/>
      <c r="AH71" s="58" t="n"/>
      <c r="AI71" s="58" t="n"/>
      <c r="AJ71" s="58" t="n"/>
      <c r="AK71" s="58" t="n"/>
      <c r="AL71" s="58" t="n"/>
      <c r="AM71" s="58" t="n">
        <v>769328.64</v>
      </c>
      <c r="AN71" s="58" t="n">
        <v>25644.29</v>
      </c>
      <c r="AO71" s="58" t="n">
        <v>37866.36</v>
      </c>
      <c r="AP71" s="4" t="n">
        <f aca="false" ca="false" dt2D="false" dtr="false" t="normal">COUNTIF(AA71:AL71, "&gt;0")</f>
        <v>1</v>
      </c>
      <c r="AQ71" s="4" t="n">
        <f aca="false" ca="false" dt2D="false" dtr="false" t="normal">COUNTIF(AM71:AO71, "&gt;0")</f>
        <v>3</v>
      </c>
      <c r="AR71" s="4" t="n">
        <f aca="false" ca="false" dt2D="false" dtr="false" t="normal">+AP71+AQ71</f>
        <v>4</v>
      </c>
    </row>
    <row customFormat="true" customHeight="true" ht="12.75" outlineLevel="0" r="72" s="0">
      <c r="A72" s="49" t="n">
        <f aca="false" ca="false" dt2D="false" dtr="false" t="normal">+A71+1</f>
        <v>60</v>
      </c>
      <c r="B72" s="49" t="n">
        <f aca="false" ca="false" dt2D="false" dtr="false" t="normal">+B71+1</f>
        <v>60</v>
      </c>
      <c r="C72" s="50" t="s">
        <v>115</v>
      </c>
      <c r="D72" s="49" t="s">
        <v>141</v>
      </c>
      <c r="E72" s="51" t="s">
        <v>107</v>
      </c>
      <c r="F72" s="52" t="s">
        <v>56</v>
      </c>
      <c r="G72" s="52" t="n">
        <v>5</v>
      </c>
      <c r="H72" s="52" t="n">
        <v>4</v>
      </c>
      <c r="I72" s="53" t="n">
        <v>4313.7</v>
      </c>
      <c r="J72" s="53" t="n">
        <v>4313.7</v>
      </c>
      <c r="K72" s="53" t="n">
        <v>0</v>
      </c>
      <c r="L72" s="51" t="n">
        <v>216</v>
      </c>
      <c r="M72" s="54" t="n">
        <f aca="false" ca="false" dt2D="false" dtr="false" t="normal">SUM(N72:R72)</f>
        <v>2586796.47</v>
      </c>
      <c r="N72" s="54" t="n"/>
      <c r="O72" s="54" t="n"/>
      <c r="P72" s="54" t="n">
        <v>0</v>
      </c>
      <c r="Q72" s="54" t="n">
        <v>2586796.47</v>
      </c>
      <c r="R72" s="54" t="n">
        <v>0</v>
      </c>
      <c r="S72" s="54" t="n">
        <f aca="false" ca="false" dt2D="false" dtr="false" t="normal">+Z72-M72</f>
        <v>0</v>
      </c>
      <c r="T72" s="54" t="n">
        <f aca="false" ca="false" dt2D="false" dtr="false" t="normal">$M72/($J72+$K72)</f>
        <v>599.6699979136241</v>
      </c>
      <c r="U72" s="54" t="n">
        <f aca="false" ca="false" dt2D="false" dtr="false" t="normal">$M72/($J72+$K72)</f>
        <v>599.6699979136241</v>
      </c>
      <c r="V72" s="52" t="n">
        <v>2025</v>
      </c>
      <c r="W72" s="58" t="n">
        <v>3453643.06</v>
      </c>
      <c r="X72" s="58" t="n">
        <f aca="false" ca="false" dt2D="false" dtr="false" t="normal">+(J72*12.98+K72*25.97)*12</f>
        <v>671901.912</v>
      </c>
      <c r="Y72" s="58" t="n">
        <f aca="false" ca="false" dt2D="false" dtr="false" t="normal">+(J72*12.98+K72*25.97)*12*30</f>
        <v>20157057.36</v>
      </c>
      <c r="Z72" s="58" t="n">
        <f aca="false" ca="false" dt2D="false" dtr="false" t="normal">SUM(AA72:AO72)</f>
        <v>2586796.47</v>
      </c>
      <c r="AA72" s="58" t="n"/>
      <c r="AB72" s="58" t="n"/>
      <c r="AC72" s="58" t="n"/>
      <c r="AD72" s="58" t="n"/>
      <c r="AE72" s="58" t="n">
        <v>1746692.93</v>
      </c>
      <c r="AF72" s="58" t="n"/>
      <c r="AG72" s="58" t="n"/>
      <c r="AH72" s="58" t="n"/>
      <c r="AI72" s="58" t="n"/>
      <c r="AJ72" s="58" t="n"/>
      <c r="AK72" s="58" t="n"/>
      <c r="AL72" s="58" t="n"/>
      <c r="AM72" s="58" t="n">
        <v>776038.94</v>
      </c>
      <c r="AN72" s="58" t="n">
        <v>25867.96</v>
      </c>
      <c r="AO72" s="58" t="n">
        <v>38196.64</v>
      </c>
      <c r="AP72" s="4" t="n">
        <f aca="false" ca="false" dt2D="false" dtr="false" t="normal">COUNTIF(AA72:AL72, "&gt;0")</f>
        <v>1</v>
      </c>
      <c r="AQ72" s="4" t="n">
        <f aca="false" ca="false" dt2D="false" dtr="false" t="normal">COUNTIF(AM72:AO72, "&gt;0")</f>
        <v>3</v>
      </c>
      <c r="AR72" s="4" t="n">
        <f aca="false" ca="false" dt2D="false" dtr="false" t="normal">+AP72+AQ72</f>
        <v>4</v>
      </c>
    </row>
    <row customFormat="true" customHeight="true" ht="12.75" outlineLevel="0" r="73" s="0">
      <c r="A73" s="49" t="n">
        <f aca="false" ca="false" dt2D="false" dtr="false" t="normal">+A72+1</f>
        <v>61</v>
      </c>
      <c r="B73" s="49" t="n">
        <f aca="false" ca="false" dt2D="false" dtr="false" t="normal">+B72+1</f>
        <v>61</v>
      </c>
      <c r="C73" s="50" t="s">
        <v>115</v>
      </c>
      <c r="D73" s="49" t="s">
        <v>142</v>
      </c>
      <c r="E73" s="51" t="s">
        <v>136</v>
      </c>
      <c r="F73" s="52" t="s">
        <v>56</v>
      </c>
      <c r="G73" s="52" t="n">
        <v>9</v>
      </c>
      <c r="H73" s="52" t="n">
        <v>1</v>
      </c>
      <c r="I73" s="53" t="n">
        <v>1520.3</v>
      </c>
      <c r="J73" s="53" t="n">
        <v>1470.1</v>
      </c>
      <c r="K73" s="53" t="n">
        <v>50.2</v>
      </c>
      <c r="L73" s="51" t="n">
        <v>58</v>
      </c>
      <c r="M73" s="54" t="n">
        <f aca="false" ca="false" dt2D="false" dtr="false" t="normal">SUM(N73:R73)</f>
        <v>719801.24</v>
      </c>
      <c r="N73" s="54" t="n"/>
      <c r="O73" s="54" t="n"/>
      <c r="P73" s="54" t="n">
        <v>0</v>
      </c>
      <c r="Q73" s="54" t="n">
        <v>719801.24</v>
      </c>
      <c r="R73" s="54" t="n">
        <v>0</v>
      </c>
      <c r="S73" s="54" t="n">
        <f aca="false" ca="false" dt2D="false" dtr="false" t="normal">+Z73-M73</f>
        <v>0</v>
      </c>
      <c r="T73" s="54" t="n">
        <f aca="false" ca="false" dt2D="false" dtr="false" t="normal">$M73/($J73+$K73)</f>
        <v>473.46000131552984</v>
      </c>
      <c r="U73" s="54" t="n">
        <f aca="false" ca="false" dt2D="false" dtr="false" t="normal">$M73/($J73+$K73)</f>
        <v>473.46000131552984</v>
      </c>
      <c r="V73" s="52" t="n">
        <v>2025</v>
      </c>
      <c r="W73" s="58" t="n">
        <v>1457214.11</v>
      </c>
      <c r="X73" s="58" t="n">
        <f aca="false" ca="false" dt2D="false" dtr="false" t="normal">+(J73*17.26+K73*29.25)*12</f>
        <v>322107.312</v>
      </c>
      <c r="Y73" s="58" t="n">
        <f aca="false" ca="false" dt2D="false" dtr="false" t="normal">+(J73*17.26+K73*29.25)*12*30</f>
        <v>9663219.36</v>
      </c>
      <c r="Z73" s="58" t="n">
        <f aca="false" ca="false" dt2D="false" dtr="false" t="normal">SUM(AA73:AO73)</f>
        <v>719801.24</v>
      </c>
      <c r="AA73" s="58" t="n"/>
      <c r="AB73" s="58" t="n"/>
      <c r="AC73" s="58" t="n"/>
      <c r="AD73" s="58" t="n"/>
      <c r="AE73" s="58" t="n">
        <v>486034.27</v>
      </c>
      <c r="AF73" s="58" t="n"/>
      <c r="AG73" s="58" t="n"/>
      <c r="AH73" s="58" t="n"/>
      <c r="AI73" s="58" t="n"/>
      <c r="AJ73" s="58" t="n"/>
      <c r="AK73" s="58" t="n"/>
      <c r="AL73" s="58" t="n"/>
      <c r="AM73" s="58" t="n">
        <v>215940.37</v>
      </c>
      <c r="AN73" s="58" t="n">
        <v>7198.01</v>
      </c>
      <c r="AO73" s="58" t="n">
        <v>10628.59</v>
      </c>
      <c r="AP73" s="4" t="n">
        <f aca="false" ca="false" dt2D="false" dtr="false" t="normal">COUNTIF(AA73:AL73, "&gt;0")</f>
        <v>1</v>
      </c>
      <c r="AQ73" s="4" t="n">
        <f aca="false" ca="false" dt2D="false" dtr="false" t="normal">COUNTIF(AM73:AO73, "&gt;0")</f>
        <v>3</v>
      </c>
      <c r="AR73" s="4" t="n">
        <f aca="false" ca="false" dt2D="false" dtr="false" t="normal">+AP73+AQ73</f>
        <v>4</v>
      </c>
    </row>
    <row customFormat="true" customHeight="true" ht="12.75" outlineLevel="0" r="74" s="0">
      <c r="A74" s="49" t="n">
        <f aca="false" ca="false" dt2D="false" dtr="false" t="normal">+A73+1</f>
        <v>62</v>
      </c>
      <c r="B74" s="49" t="n">
        <f aca="false" ca="false" dt2D="false" dtr="false" t="normal">+B73+1</f>
        <v>62</v>
      </c>
      <c r="C74" s="50" t="s">
        <v>115</v>
      </c>
      <c r="D74" s="49" t="s">
        <v>143</v>
      </c>
      <c r="E74" s="51" t="s">
        <v>119</v>
      </c>
      <c r="F74" s="52" t="s">
        <v>56</v>
      </c>
      <c r="G74" s="52" t="n">
        <v>9</v>
      </c>
      <c r="H74" s="52" t="n">
        <v>1</v>
      </c>
      <c r="I74" s="53" t="n">
        <v>2337.7</v>
      </c>
      <c r="J74" s="53" t="n">
        <v>2245.4</v>
      </c>
      <c r="K74" s="53" t="n">
        <v>92.2999999999997</v>
      </c>
      <c r="L74" s="51" t="n">
        <v>72</v>
      </c>
      <c r="M74" s="54" t="n">
        <f aca="false" ca="false" dt2D="false" dtr="false" t="normal">SUM(N74:R74)</f>
        <v>3591360</v>
      </c>
      <c r="N74" s="54" t="n"/>
      <c r="O74" s="54" t="n"/>
      <c r="P74" s="54" t="n">
        <v>0</v>
      </c>
      <c r="Q74" s="54" t="n">
        <v>3309085.198</v>
      </c>
      <c r="R74" s="54" t="n">
        <v>282274.802</v>
      </c>
      <c r="S74" s="54" t="n">
        <f aca="false" ca="false" dt2D="false" dtr="false" t="normal">+Z74-M74</f>
        <v>0</v>
      </c>
      <c r="T74" s="54" t="n">
        <f aca="false" ca="false" dt2D="false" dtr="false" t="normal">$M74/($J74+$K74)</f>
        <v>1536.2792488343246</v>
      </c>
      <c r="U74" s="54" t="n">
        <f aca="false" ca="false" dt2D="false" dtr="false" t="normal">$M74/($J74+$K74)</f>
        <v>1536.2792488343246</v>
      </c>
      <c r="V74" s="52" t="n">
        <v>2025</v>
      </c>
      <c r="W74" s="58" t="n">
        <v>2811620.65</v>
      </c>
      <c r="X74" s="58" t="n">
        <f aca="false" ca="false" dt2D="false" dtr="false" t="normal">+(J74*17.26+K74*29.25)*12</f>
        <v>497464.548</v>
      </c>
      <c r="Y74" s="58" t="n">
        <f aca="false" ca="false" dt2D="false" dtr="false" t="normal">+(J74*17.26+K74*29.25)*12*30</f>
        <v>14923936.44</v>
      </c>
      <c r="Z74" s="58" t="n">
        <f aca="false" ca="false" dt2D="false" dtr="false" t="normal">SUM(AA74:AO74)</f>
        <v>3591360</v>
      </c>
      <c r="AA74" s="58" t="n"/>
      <c r="AB74" s="58" t="n"/>
      <c r="AC74" s="58" t="n"/>
      <c r="AD74" s="58" t="n"/>
      <c r="AE74" s="58" t="n"/>
      <c r="AF74" s="58" t="n"/>
      <c r="AG74" s="58" t="n"/>
      <c r="AH74" s="58" t="n">
        <v>3373924.70016</v>
      </c>
      <c r="AI74" s="58" t="n"/>
      <c r="AJ74" s="58" t="n"/>
      <c r="AK74" s="58" t="n"/>
      <c r="AL74" s="58" t="n"/>
      <c r="AM74" s="58" t="n">
        <v>107740.8</v>
      </c>
      <c r="AN74" s="58" t="n">
        <v>35913.6</v>
      </c>
      <c r="AO74" s="58" t="n">
        <v>73780.89984</v>
      </c>
      <c r="AP74" s="4" t="n">
        <f aca="false" ca="false" dt2D="false" dtr="false" t="normal">COUNTIF(AA74:AL74, "&gt;0")</f>
        <v>1</v>
      </c>
      <c r="AQ74" s="4" t="n">
        <f aca="false" ca="false" dt2D="false" dtr="false" t="normal">COUNTIF(AM74:AO74, "&gt;0")</f>
        <v>3</v>
      </c>
      <c r="AR74" s="4" t="n">
        <f aca="false" ca="false" dt2D="false" dtr="false" t="normal">+AP74+AQ74</f>
        <v>4</v>
      </c>
    </row>
    <row customFormat="true" customHeight="true" ht="12.75" outlineLevel="0" r="75" s="0">
      <c r="A75" s="49" t="n">
        <f aca="false" ca="false" dt2D="false" dtr="false" t="normal">+A74+1</f>
        <v>63</v>
      </c>
      <c r="B75" s="49" t="n">
        <f aca="false" ca="false" dt2D="false" dtr="false" t="normal">+B74+1</f>
        <v>63</v>
      </c>
      <c r="C75" s="50" t="s">
        <v>115</v>
      </c>
      <c r="D75" s="49" t="s">
        <v>144</v>
      </c>
      <c r="E75" s="51" t="s">
        <v>71</v>
      </c>
      <c r="F75" s="52" t="s">
        <v>56</v>
      </c>
      <c r="G75" s="52" t="n">
        <v>4</v>
      </c>
      <c r="H75" s="52" t="n">
        <v>6</v>
      </c>
      <c r="I75" s="53" t="n">
        <v>3605.9</v>
      </c>
      <c r="J75" s="53" t="n">
        <v>3605.9</v>
      </c>
      <c r="K75" s="53" t="n">
        <v>0</v>
      </c>
      <c r="L75" s="51" t="n">
        <v>152</v>
      </c>
      <c r="M75" s="54" t="n">
        <f aca="false" ca="false" dt2D="false" dtr="false" t="normal">SUM(N75:R75)</f>
        <v>2162350.05</v>
      </c>
      <c r="N75" s="54" t="n"/>
      <c r="O75" s="54" t="n"/>
      <c r="P75" s="54" t="n">
        <v>0</v>
      </c>
      <c r="Q75" s="54" t="n">
        <v>2162350.05</v>
      </c>
      <c r="R75" s="54" t="n">
        <v>0</v>
      </c>
      <c r="S75" s="54" t="n">
        <f aca="false" ca="false" dt2D="false" dtr="false" t="normal">+Z75-M75</f>
        <v>0</v>
      </c>
      <c r="T75" s="54" t="n">
        <f aca="false" ca="false" dt2D="false" dtr="false" t="normal">$M75/($J75+$K75)</f>
        <v>599.6699991680301</v>
      </c>
      <c r="U75" s="54" t="n">
        <f aca="false" ca="false" dt2D="false" dtr="false" t="normal">$M75/($J75+$K75)</f>
        <v>599.6699991680301</v>
      </c>
      <c r="V75" s="52" t="n">
        <v>2025</v>
      </c>
      <c r="W75" s="58" t="n">
        <v>2911023.49</v>
      </c>
      <c r="X75" s="58" t="n">
        <f aca="false" ca="false" dt2D="false" dtr="false" t="normal">+(J75*12.98+K75*25.97)*12</f>
        <v>561654.984</v>
      </c>
      <c r="Y75" s="58" t="n">
        <f aca="false" ca="false" dt2D="false" dtr="false" t="normal">+(J75*12.98+K75*25.97)*12*30</f>
        <v>16849649.520000003</v>
      </c>
      <c r="Z75" s="58" t="n">
        <f aca="false" ca="false" dt2D="false" dtr="false" t="normal">SUM(AA75:AO75)</f>
        <v>2162350.05</v>
      </c>
      <c r="AA75" s="58" t="n"/>
      <c r="AB75" s="58" t="n"/>
      <c r="AC75" s="58" t="n"/>
      <c r="AD75" s="58" t="n"/>
      <c r="AE75" s="58" t="n">
        <v>1460092.27</v>
      </c>
      <c r="AF75" s="58" t="n"/>
      <c r="AG75" s="58" t="n"/>
      <c r="AH75" s="58" t="n"/>
      <c r="AI75" s="58" t="n"/>
      <c r="AJ75" s="58" t="n"/>
      <c r="AK75" s="58" t="n"/>
      <c r="AL75" s="58" t="n"/>
      <c r="AM75" s="58" t="n">
        <v>648705.02</v>
      </c>
      <c r="AN75" s="58" t="n">
        <v>21623.5</v>
      </c>
      <c r="AO75" s="58" t="n">
        <v>31929.26</v>
      </c>
      <c r="AP75" s="4" t="n">
        <f aca="false" ca="false" dt2D="false" dtr="false" t="normal">COUNTIF(AA75:AL75, "&gt;0")</f>
        <v>1</v>
      </c>
      <c r="AQ75" s="4" t="n">
        <f aca="false" ca="false" dt2D="false" dtr="false" t="normal">COUNTIF(AM75:AO75, "&gt;0")</f>
        <v>3</v>
      </c>
      <c r="AR75" s="4" t="n">
        <f aca="false" ca="false" dt2D="false" dtr="false" t="normal">+AP75+AQ75</f>
        <v>4</v>
      </c>
    </row>
    <row customFormat="true" customHeight="true" ht="12.75" outlineLevel="0" r="76" s="0">
      <c r="A76" s="49" t="n">
        <f aca="false" ca="false" dt2D="false" dtr="false" t="normal">+A75+1</f>
        <v>64</v>
      </c>
      <c r="B76" s="49" t="n">
        <f aca="false" ca="false" dt2D="false" dtr="false" t="normal">+B75+1</f>
        <v>64</v>
      </c>
      <c r="C76" s="50" t="s">
        <v>115</v>
      </c>
      <c r="D76" s="49" t="s">
        <v>145</v>
      </c>
      <c r="E76" s="51" t="s">
        <v>71</v>
      </c>
      <c r="F76" s="52" t="s">
        <v>56</v>
      </c>
      <c r="G76" s="52" t="n">
        <v>5</v>
      </c>
      <c r="H76" s="52" t="n">
        <v>4</v>
      </c>
      <c r="I76" s="53" t="n">
        <v>4306.9</v>
      </c>
      <c r="J76" s="53" t="n">
        <v>4306.9</v>
      </c>
      <c r="K76" s="53" t="n">
        <v>0</v>
      </c>
      <c r="L76" s="51" t="n">
        <v>207</v>
      </c>
      <c r="M76" s="54" t="n">
        <f aca="false" ca="false" dt2D="false" dtr="false" t="normal">SUM(N76:R76)</f>
        <v>2582718.7199999997</v>
      </c>
      <c r="N76" s="54" t="n"/>
      <c r="O76" s="54" t="n"/>
      <c r="P76" s="54" t="n">
        <v>0</v>
      </c>
      <c r="Q76" s="54" t="n">
        <v>2582718.72</v>
      </c>
      <c r="R76" s="54" t="n">
        <v>0</v>
      </c>
      <c r="S76" s="54" t="n">
        <f aca="false" ca="false" dt2D="false" dtr="false" t="normal">+Z76-M76</f>
        <v>0</v>
      </c>
      <c r="T76" s="54" t="n">
        <f aca="false" ca="false" dt2D="false" dtr="false" t="normal">$M76/($J76+$K76)</f>
        <v>599.6699993034433</v>
      </c>
      <c r="U76" s="54" t="n">
        <f aca="false" ca="false" dt2D="false" dtr="false" t="normal">$M76/($J76+$K76)</f>
        <v>599.6699993034433</v>
      </c>
      <c r="V76" s="52" t="n">
        <v>2025</v>
      </c>
      <c r="W76" s="58" t="n">
        <v>3602166.73</v>
      </c>
      <c r="X76" s="58" t="n">
        <f aca="false" ca="false" dt2D="false" dtr="false" t="normal">+(J76*12.98+K76*25.97)*12</f>
        <v>670842.744</v>
      </c>
      <c r="Y76" s="58" t="n">
        <f aca="false" ca="false" dt2D="false" dtr="false" t="normal">+(J76*12.98+K76*25.97)*12*30</f>
        <v>20125282.32</v>
      </c>
      <c r="Z76" s="58" t="n">
        <f aca="false" ca="false" dt2D="false" dtr="false" t="normal">SUM(AA76:AO76)</f>
        <v>2582718.7199999997</v>
      </c>
      <c r="AA76" s="58" t="n"/>
      <c r="AB76" s="58" t="n"/>
      <c r="AC76" s="58" t="n"/>
      <c r="AD76" s="58" t="n"/>
      <c r="AE76" s="58" t="n">
        <v>1743939.49</v>
      </c>
      <c r="AF76" s="58" t="n"/>
      <c r="AG76" s="58" t="n"/>
      <c r="AH76" s="58" t="n"/>
      <c r="AI76" s="58" t="n"/>
      <c r="AJ76" s="58" t="n"/>
      <c r="AK76" s="58" t="n"/>
      <c r="AL76" s="58" t="n"/>
      <c r="AM76" s="58" t="n">
        <v>774815.62</v>
      </c>
      <c r="AN76" s="58" t="n">
        <v>25827.19</v>
      </c>
      <c r="AO76" s="58" t="n">
        <v>38136.42</v>
      </c>
      <c r="AP76" s="4" t="n">
        <f aca="false" ca="false" dt2D="false" dtr="false" t="normal">COUNTIF(AA76:AL76, "&gt;0")</f>
        <v>1</v>
      </c>
      <c r="AQ76" s="4" t="n">
        <f aca="false" ca="false" dt2D="false" dtr="false" t="normal">COUNTIF(AM76:AO76, "&gt;0")</f>
        <v>3</v>
      </c>
      <c r="AR76" s="4" t="n">
        <f aca="false" ca="false" dt2D="false" dtr="false" t="normal">+AP76+AQ76</f>
        <v>4</v>
      </c>
    </row>
    <row customFormat="true" customHeight="true" ht="12.75" outlineLevel="0" r="77" s="0">
      <c r="A77" s="49" t="n">
        <f aca="false" ca="false" dt2D="false" dtr="false" t="normal">+A76+1</f>
        <v>65</v>
      </c>
      <c r="B77" s="49" t="n">
        <f aca="false" ca="false" dt2D="false" dtr="false" t="normal">+B76+1</f>
        <v>65</v>
      </c>
      <c r="C77" s="50" t="s">
        <v>115</v>
      </c>
      <c r="D77" s="49" t="s">
        <v>146</v>
      </c>
      <c r="E77" s="51" t="s">
        <v>125</v>
      </c>
      <c r="F77" s="52" t="s">
        <v>56</v>
      </c>
      <c r="G77" s="52" t="n">
        <v>5</v>
      </c>
      <c r="H77" s="52" t="n">
        <v>4</v>
      </c>
      <c r="I77" s="53" t="n">
        <v>4286.3</v>
      </c>
      <c r="J77" s="53" t="n">
        <v>4286.3</v>
      </c>
      <c r="K77" s="53" t="n">
        <v>0</v>
      </c>
      <c r="L77" s="51" t="n">
        <v>205</v>
      </c>
      <c r="M77" s="54" t="n">
        <f aca="false" ca="false" dt2D="false" dtr="false" t="normal">SUM(N77:R77)</f>
        <v>2570365.5300000003</v>
      </c>
      <c r="N77" s="54" t="n"/>
      <c r="O77" s="54" t="n"/>
      <c r="P77" s="54" t="n">
        <v>0</v>
      </c>
      <c r="Q77" s="54" t="n">
        <v>2570365.53</v>
      </c>
      <c r="R77" s="54" t="n">
        <v>0</v>
      </c>
      <c r="S77" s="54" t="n">
        <f aca="false" ca="false" dt2D="false" dtr="false" t="normal">+Z77-M77</f>
        <v>0</v>
      </c>
      <c r="T77" s="54" t="n">
        <f aca="false" ca="false" dt2D="false" dtr="false" t="normal">$M77/($J77+$K77)</f>
        <v>599.6700020997131</v>
      </c>
      <c r="U77" s="54" t="n">
        <f aca="false" ca="false" dt2D="false" dtr="false" t="normal">$M77/($J77+$K77)</f>
        <v>599.6700020997131</v>
      </c>
      <c r="V77" s="52" t="n">
        <v>2025</v>
      </c>
      <c r="W77" s="58" t="n">
        <v>3561923.95</v>
      </c>
      <c r="X77" s="58" t="n">
        <f aca="false" ca="false" dt2D="false" dtr="false" t="normal">+(J77*12.98+K77*25.97)*12</f>
        <v>667634.0880000001</v>
      </c>
      <c r="Y77" s="58" t="n">
        <f aca="false" ca="false" dt2D="false" dtr="false" t="normal">+(J77*12.98+K77*25.97)*12*30</f>
        <v>20029022.640000004</v>
      </c>
      <c r="Z77" s="58" t="n">
        <f aca="false" ca="false" dt2D="false" dtr="false" t="normal">SUM(AA77:AO77)</f>
        <v>2570365.5300000003</v>
      </c>
      <c r="AA77" s="58" t="n"/>
      <c r="AB77" s="58" t="n"/>
      <c r="AC77" s="58" t="n"/>
      <c r="AD77" s="58" t="n"/>
      <c r="AE77" s="58" t="n">
        <v>1735598.19</v>
      </c>
      <c r="AF77" s="58" t="n"/>
      <c r="AG77" s="58" t="n"/>
      <c r="AH77" s="58" t="n"/>
      <c r="AI77" s="58" t="n"/>
      <c r="AJ77" s="58" t="n"/>
      <c r="AK77" s="58" t="n"/>
      <c r="AL77" s="58" t="n"/>
      <c r="AM77" s="58" t="n">
        <v>771109.66</v>
      </c>
      <c r="AN77" s="58" t="n">
        <v>25703.66</v>
      </c>
      <c r="AO77" s="58" t="n">
        <v>37954.02</v>
      </c>
      <c r="AP77" s="4" t="n">
        <f aca="false" ca="false" dt2D="false" dtr="false" t="normal">COUNTIF(AA77:AL77, "&gt;0")</f>
        <v>1</v>
      </c>
      <c r="AQ77" s="4" t="n">
        <f aca="false" ca="false" dt2D="false" dtr="false" t="normal">COUNTIF(AM77:AO77, "&gt;0")</f>
        <v>3</v>
      </c>
      <c r="AR77" s="4" t="n">
        <f aca="false" ca="false" dt2D="false" dtr="false" t="normal">+AP77+AQ77</f>
        <v>4</v>
      </c>
    </row>
    <row customFormat="true" customHeight="true" ht="12.75" outlineLevel="0" r="78" s="0">
      <c r="A78" s="49" t="n">
        <f aca="false" ca="false" dt2D="false" dtr="false" t="normal">+A77+1</f>
        <v>66</v>
      </c>
      <c r="B78" s="49" t="n">
        <f aca="false" ca="false" dt2D="false" dtr="false" t="normal">+B77+1</f>
        <v>66</v>
      </c>
      <c r="C78" s="50" t="s">
        <v>115</v>
      </c>
      <c r="D78" s="49" t="s">
        <v>147</v>
      </c>
      <c r="E78" s="51" t="s">
        <v>125</v>
      </c>
      <c r="F78" s="52" t="s">
        <v>56</v>
      </c>
      <c r="G78" s="52" t="n">
        <v>5</v>
      </c>
      <c r="H78" s="52" t="n">
        <v>4</v>
      </c>
      <c r="I78" s="53" t="n">
        <v>4323.9</v>
      </c>
      <c r="J78" s="53" t="n">
        <v>4323.9</v>
      </c>
      <c r="K78" s="53" t="n">
        <v>0</v>
      </c>
      <c r="L78" s="51" t="n">
        <v>199</v>
      </c>
      <c r="M78" s="54" t="n">
        <f aca="false" ca="false" dt2D="false" dtr="false" t="normal">SUM(N78:R78)</f>
        <v>2592913.1</v>
      </c>
      <c r="N78" s="54" t="n"/>
      <c r="O78" s="54" t="n"/>
      <c r="P78" s="54" t="n">
        <v>0</v>
      </c>
      <c r="Q78" s="54" t="n">
        <v>2592913.1</v>
      </c>
      <c r="R78" s="54" t="n">
        <v>0</v>
      </c>
      <c r="S78" s="54" t="n">
        <f aca="false" ca="false" dt2D="false" dtr="false" t="normal">+Z78-M78</f>
        <v>0</v>
      </c>
      <c r="T78" s="54" t="n">
        <f aca="false" ca="false" dt2D="false" dtr="false" t="normal">$M78/($J78+$K78)</f>
        <v>599.669996993455</v>
      </c>
      <c r="U78" s="54" t="n">
        <f aca="false" ca="false" dt2D="false" dtr="false" t="normal">$M78/($J78+$K78)</f>
        <v>599.669996993455</v>
      </c>
      <c r="V78" s="52" t="n">
        <v>2025</v>
      </c>
      <c r="W78" s="58" t="n">
        <v>3731388.53</v>
      </c>
      <c r="X78" s="58" t="n">
        <f aca="false" ca="false" dt2D="false" dtr="false" t="normal">+(J78*12.98+K78*25.97)*12</f>
        <v>673490.6639999999</v>
      </c>
      <c r="Y78" s="58" t="n">
        <f aca="false" ca="false" dt2D="false" dtr="false" t="normal">+(J78*12.98+K78*25.97)*12*30</f>
        <v>20204719.919999994</v>
      </c>
      <c r="Z78" s="58" t="n">
        <f aca="false" ca="false" dt2D="false" dtr="false" t="normal">SUM(AA78:AO78)</f>
        <v>2592913.1</v>
      </c>
      <c r="AA78" s="58" t="n"/>
      <c r="AB78" s="58" t="n"/>
      <c r="AC78" s="58" t="n"/>
      <c r="AD78" s="58" t="n"/>
      <c r="AE78" s="58" t="n">
        <v>1750823.09</v>
      </c>
      <c r="AF78" s="58" t="n"/>
      <c r="AG78" s="58" t="n"/>
      <c r="AH78" s="58" t="n"/>
      <c r="AI78" s="58" t="n"/>
      <c r="AJ78" s="58" t="n"/>
      <c r="AK78" s="58" t="n"/>
      <c r="AL78" s="58" t="n"/>
      <c r="AM78" s="58" t="n">
        <v>777873.93</v>
      </c>
      <c r="AN78" s="58" t="n">
        <v>25929.13</v>
      </c>
      <c r="AO78" s="58" t="n">
        <v>38286.95</v>
      </c>
      <c r="AP78" s="4" t="n">
        <f aca="false" ca="false" dt2D="false" dtr="false" t="normal">COUNTIF(AA78:AL78, "&gt;0")</f>
        <v>1</v>
      </c>
      <c r="AQ78" s="4" t="n">
        <f aca="false" ca="false" dt2D="false" dtr="false" t="normal">COUNTIF(AM78:AO78, "&gt;0")</f>
        <v>3</v>
      </c>
      <c r="AR78" s="4" t="n">
        <f aca="false" ca="false" dt2D="false" dtr="false" t="normal">+AP78+AQ78</f>
        <v>4</v>
      </c>
    </row>
    <row customFormat="true" customHeight="true" ht="12.75" outlineLevel="0" r="79" s="0">
      <c r="A79" s="49" t="n">
        <f aca="false" ca="false" dt2D="false" dtr="false" t="normal">+A78+1</f>
        <v>67</v>
      </c>
      <c r="B79" s="49" t="n">
        <f aca="false" ca="false" dt2D="false" dtr="false" t="normal">+B78+1</f>
        <v>67</v>
      </c>
      <c r="C79" s="50" t="s">
        <v>115</v>
      </c>
      <c r="D79" s="49" t="s">
        <v>148</v>
      </c>
      <c r="E79" s="51" t="s">
        <v>67</v>
      </c>
      <c r="F79" s="52" t="s">
        <v>56</v>
      </c>
      <c r="G79" s="52" t="n">
        <v>4</v>
      </c>
      <c r="H79" s="52" t="n">
        <v>2</v>
      </c>
      <c r="I79" s="53" t="n">
        <v>2192.6</v>
      </c>
      <c r="J79" s="53" t="n">
        <v>1960.1</v>
      </c>
      <c r="K79" s="53" t="n">
        <v>0</v>
      </c>
      <c r="L79" s="51" t="n">
        <v>86</v>
      </c>
      <c r="M79" s="54" t="n">
        <f aca="false" ca="false" dt2D="false" dtr="false" t="normal">SUM(N79:R79)</f>
        <v>2584137.0300000007</v>
      </c>
      <c r="N79" s="54" t="n"/>
      <c r="O79" s="54" t="n"/>
      <c r="P79" s="54" t="n">
        <v>0</v>
      </c>
      <c r="Q79" s="54" t="n">
        <v>298954.452</v>
      </c>
      <c r="R79" s="54" t="n">
        <v>2285182.578</v>
      </c>
      <c r="S79" s="54" t="n">
        <f aca="false" ca="false" dt2D="false" dtr="false" t="normal">+Z79-M79</f>
        <v>0</v>
      </c>
      <c r="T79" s="54" t="n">
        <f aca="false" ca="false" dt2D="false" dtr="false" t="normal">$M79/($J79+$K79)</f>
        <v>1318.3699964287541</v>
      </c>
      <c r="U79" s="54" t="n">
        <f aca="false" ca="false" dt2D="false" dtr="false" t="normal">$M79/($J79+$K79)</f>
        <v>1318.3699964287541</v>
      </c>
      <c r="V79" s="52" t="n">
        <v>2025</v>
      </c>
      <c r="W79" s="58" t="n">
        <v>0</v>
      </c>
      <c r="X79" s="58" t="n">
        <f aca="false" ca="false" dt2D="false" dtr="false" t="normal">+(J79*12.71+K79*25.41)*12</f>
        <v>298954.452</v>
      </c>
      <c r="Y79" s="58" t="n">
        <f aca="false" ca="false" dt2D="false" dtr="false" t="normal">+(J79*12.71+K79*25.41)*12*30-'[3]Лист1'!$AQ$628</f>
        <v>7340365.99</v>
      </c>
      <c r="Z79" s="58" t="n">
        <f aca="false" ca="false" dt2D="false" dtr="false" t="normal">SUM(AA79:AO79)</f>
        <v>2584137.0300000007</v>
      </c>
      <c r="AA79" s="58" t="n"/>
      <c r="AB79" s="58" t="n">
        <v>2250664.49</v>
      </c>
      <c r="AC79" s="58" t="n"/>
      <c r="AD79" s="58" t="n"/>
      <c r="AE79" s="58" t="n"/>
      <c r="AF79" s="58" t="n"/>
      <c r="AG79" s="58" t="n"/>
      <c r="AH79" s="58" t="n"/>
      <c r="AI79" s="58" t="n"/>
      <c r="AJ79" s="58" t="n"/>
      <c r="AK79" s="58" t="n"/>
      <c r="AL79" s="58" t="n"/>
      <c r="AM79" s="58" t="n">
        <v>258413.7</v>
      </c>
      <c r="AN79" s="58" t="n">
        <v>25841.37</v>
      </c>
      <c r="AO79" s="58" t="n">
        <v>49217.47</v>
      </c>
      <c r="AP79" s="4" t="n">
        <f aca="false" ca="false" dt2D="false" dtr="false" t="normal">COUNTIF(AA79:AL79, "&gt;0")</f>
        <v>1</v>
      </c>
      <c r="AQ79" s="4" t="n">
        <f aca="false" ca="false" dt2D="false" dtr="false" t="normal">COUNTIF(AM79:AO79, "&gt;0")</f>
        <v>3</v>
      </c>
      <c r="AR79" s="4" t="n">
        <f aca="false" ca="false" dt2D="false" dtr="false" t="normal">+AP79+AQ79</f>
        <v>4</v>
      </c>
    </row>
    <row customFormat="true" customHeight="true" ht="12.75" outlineLevel="0" r="80" s="0">
      <c r="A80" s="49" t="n">
        <f aca="false" ca="false" dt2D="false" dtr="false" t="normal">+A79+1</f>
        <v>68</v>
      </c>
      <c r="B80" s="49" t="n">
        <f aca="false" ca="false" dt2D="false" dtr="false" t="normal">+B79+1</f>
        <v>68</v>
      </c>
      <c r="C80" s="50" t="s">
        <v>113</v>
      </c>
      <c r="D80" s="49" t="s">
        <v>149</v>
      </c>
      <c r="E80" s="51" t="n">
        <v>1984</v>
      </c>
      <c r="F80" s="52" t="s">
        <v>56</v>
      </c>
      <c r="G80" s="52" t="n">
        <v>4</v>
      </c>
      <c r="H80" s="52" t="n">
        <v>6</v>
      </c>
      <c r="I80" s="53" t="n">
        <v>5500.86</v>
      </c>
      <c r="J80" s="53" t="n">
        <v>4979.26</v>
      </c>
      <c r="K80" s="53" t="n">
        <v>0</v>
      </c>
      <c r="L80" s="51" t="n">
        <v>210</v>
      </c>
      <c r="M80" s="54" t="n">
        <f aca="false" ca="false" dt2D="false" dtr="false" t="normal">SUM(N80:R80)</f>
        <v>2555373.7</v>
      </c>
      <c r="N80" s="54" t="n"/>
      <c r="O80" s="54" t="n"/>
      <c r="P80" s="54" t="n"/>
      <c r="Q80" s="54" t="n">
        <v>2555373.7</v>
      </c>
      <c r="R80" s="54" t="n">
        <v>0</v>
      </c>
      <c r="S80" s="54" t="n">
        <f aca="false" ca="false" dt2D="false" dtr="false" t="normal">+Z80-M80</f>
        <v>0</v>
      </c>
      <c r="T80" s="54" t="n">
        <f aca="false" ca="false" dt2D="false" dtr="false" t="normal">$M80/($J80+$K80)</f>
        <v>513.2035081518137</v>
      </c>
      <c r="U80" s="54" t="n">
        <f aca="false" ca="false" dt2D="false" dtr="false" t="normal">$M80/($J80+$K80)</f>
        <v>513.2035081518137</v>
      </c>
      <c r="V80" s="52" t="n">
        <v>2025</v>
      </c>
      <c r="W80" s="58" t="n">
        <v>3656682.92</v>
      </c>
      <c r="X80" s="58" t="n">
        <f aca="false" ca="false" dt2D="false" dtr="false" t="normal">+(J80*12.98+K80*25.97)*12</f>
        <v>775569.5376</v>
      </c>
      <c r="Y80" s="58" t="n">
        <f aca="false" ca="false" dt2D="false" dtr="false" t="normal">+(J80*12.98+K80*25.97)*12*30</f>
        <v>23267086.128000002</v>
      </c>
      <c r="Z80" s="58" t="n">
        <f aca="false" ca="false" dt2D="false" dtr="false" t="normal">SUM(AA80:AO80)</f>
        <v>2555373.7</v>
      </c>
      <c r="AA80" s="58" t="n">
        <v>0</v>
      </c>
      <c r="AB80" s="58" t="n">
        <v>0</v>
      </c>
      <c r="AC80" s="58" t="n">
        <v>0</v>
      </c>
      <c r="AD80" s="58" t="n">
        <v>0</v>
      </c>
      <c r="AE80" s="58" t="n">
        <v>2555373.7</v>
      </c>
      <c r="AF80" s="58" t="n"/>
      <c r="AG80" s="58" t="n"/>
      <c r="AH80" s="58" t="n">
        <v>0</v>
      </c>
      <c r="AI80" s="58" t="n">
        <v>0</v>
      </c>
      <c r="AJ80" s="58" t="n">
        <v>0</v>
      </c>
      <c r="AK80" s="58" t="n">
        <v>0</v>
      </c>
      <c r="AL80" s="58" t="n">
        <v>0</v>
      </c>
      <c r="AM80" s="58" t="n"/>
      <c r="AN80" s="58" t="n"/>
      <c r="AO80" s="58" t="n"/>
      <c r="AP80" s="4" t="n">
        <f aca="false" ca="false" dt2D="false" dtr="false" t="normal">COUNTIF(AA80:AL80, "&gt;0")</f>
        <v>1</v>
      </c>
      <c r="AQ80" s="4" t="n">
        <f aca="false" ca="false" dt2D="false" dtr="false" t="normal">COUNTIF(AM80:AO80, "&gt;0")</f>
        <v>0</v>
      </c>
      <c r="AR80" s="4" t="n">
        <f aca="false" ca="false" dt2D="false" dtr="false" t="normal">+AP80+AQ80</f>
        <v>1</v>
      </c>
    </row>
    <row customFormat="true" customHeight="true" ht="12.75" outlineLevel="0" r="81" s="0">
      <c r="A81" s="49" t="n">
        <f aca="false" ca="false" dt2D="false" dtr="false" t="normal">+A80+1</f>
        <v>69</v>
      </c>
      <c r="B81" s="49" t="n">
        <f aca="false" ca="false" dt2D="false" dtr="false" t="normal">+B80+1</f>
        <v>69</v>
      </c>
      <c r="C81" s="50" t="s">
        <v>115</v>
      </c>
      <c r="D81" s="49" t="s">
        <v>150</v>
      </c>
      <c r="E81" s="51" t="s">
        <v>102</v>
      </c>
      <c r="F81" s="52" t="s">
        <v>56</v>
      </c>
      <c r="G81" s="52" t="n">
        <v>5</v>
      </c>
      <c r="H81" s="52" t="n">
        <v>4</v>
      </c>
      <c r="I81" s="53" t="n">
        <v>4397.6</v>
      </c>
      <c r="J81" s="53" t="n">
        <v>4306.8</v>
      </c>
      <c r="K81" s="53" t="n">
        <v>90.8000000000002</v>
      </c>
      <c r="L81" s="51" t="n">
        <v>188</v>
      </c>
      <c r="M81" s="54" t="n">
        <f aca="false" ca="false" dt2D="false" dtr="false" t="normal">SUM(N81:R81)</f>
        <v>2637108.8</v>
      </c>
      <c r="N81" s="54" t="n"/>
      <c r="O81" s="54" t="n"/>
      <c r="P81" s="54" t="n">
        <v>0</v>
      </c>
      <c r="Q81" s="54" t="n">
        <v>2637108.8</v>
      </c>
      <c r="R81" s="54" t="n">
        <v>0</v>
      </c>
      <c r="S81" s="54" t="n">
        <f aca="false" ca="false" dt2D="false" dtr="false" t="normal">+Z81-M81</f>
        <v>0</v>
      </c>
      <c r="T81" s="54" t="n">
        <f aca="false" ca="false" dt2D="false" dtr="false" t="normal">$M81/($J81+$K81)</f>
        <v>599.670001819174</v>
      </c>
      <c r="U81" s="54" t="n">
        <f aca="false" ca="false" dt2D="false" dtr="false" t="normal">$M81/($J81+$K81)</f>
        <v>599.670001819174</v>
      </c>
      <c r="V81" s="52" t="n">
        <v>2025</v>
      </c>
      <c r="W81" s="58" t="n">
        <v>4963886.64</v>
      </c>
      <c r="X81" s="58" t="n">
        <f aca="false" ca="false" dt2D="false" dtr="false" t="normal">+(J81*12.98+K81*25.97)*12</f>
        <v>699124.0800000001</v>
      </c>
      <c r="Y81" s="58" t="n">
        <f aca="false" ca="false" dt2D="false" dtr="false" t="normal">+(J81*12.98+K81*25.97)*12*30</f>
        <v>20973722.400000002</v>
      </c>
      <c r="Z81" s="58" t="n">
        <f aca="false" ca="false" dt2D="false" dtr="false" t="normal">SUM(AA81:AO81)</f>
        <v>2637108.8</v>
      </c>
      <c r="AA81" s="58" t="n"/>
      <c r="AB81" s="58" t="n"/>
      <c r="AC81" s="58" t="n"/>
      <c r="AD81" s="58" t="n"/>
      <c r="AE81" s="58" t="n">
        <v>1780665.52</v>
      </c>
      <c r="AF81" s="58" t="n"/>
      <c r="AG81" s="58" t="n"/>
      <c r="AH81" s="58" t="n"/>
      <c r="AI81" s="58" t="n"/>
      <c r="AJ81" s="58" t="n"/>
      <c r="AK81" s="58" t="n"/>
      <c r="AL81" s="58" t="n"/>
      <c r="AM81" s="58" t="n">
        <v>791132.64</v>
      </c>
      <c r="AN81" s="58" t="n">
        <v>26371.09</v>
      </c>
      <c r="AO81" s="58" t="n">
        <v>38939.55</v>
      </c>
      <c r="AP81" s="4" t="n">
        <f aca="false" ca="false" dt2D="false" dtr="false" t="normal">COUNTIF(AA81:AL81, "&gt;0")</f>
        <v>1</v>
      </c>
      <c r="AQ81" s="4" t="n">
        <f aca="false" ca="false" dt2D="false" dtr="false" t="normal">COUNTIF(AM81:AO81, "&gt;0")</f>
        <v>3</v>
      </c>
      <c r="AR81" s="4" t="n">
        <f aca="false" ca="false" dt2D="false" dtr="false" t="normal">+AP81+AQ81</f>
        <v>4</v>
      </c>
    </row>
    <row customFormat="true" customHeight="true" ht="12.75" outlineLevel="0" r="82" s="0">
      <c r="A82" s="49" t="n">
        <f aca="false" ca="false" dt2D="false" dtr="false" t="normal">+A81+1</f>
        <v>70</v>
      </c>
      <c r="B82" s="49" t="n">
        <f aca="false" ca="false" dt2D="false" dtr="false" t="normal">+B81+1</f>
        <v>70</v>
      </c>
      <c r="C82" s="50" t="s">
        <v>115</v>
      </c>
      <c r="D82" s="49" t="s">
        <v>151</v>
      </c>
      <c r="E82" s="51" t="s">
        <v>94</v>
      </c>
      <c r="F82" s="52" t="s">
        <v>56</v>
      </c>
      <c r="G82" s="52" t="n">
        <v>5</v>
      </c>
      <c r="H82" s="52" t="n">
        <v>6</v>
      </c>
      <c r="I82" s="53" t="n">
        <v>6184.9</v>
      </c>
      <c r="J82" s="53" t="n">
        <v>6184.9</v>
      </c>
      <c r="K82" s="53" t="n">
        <v>0</v>
      </c>
      <c r="L82" s="51" t="n">
        <v>310</v>
      </c>
      <c r="M82" s="54" t="n">
        <f aca="false" ca="false" dt2D="false" dtr="false" t="normal">SUM(N82:R82)</f>
        <v>3708898.97</v>
      </c>
      <c r="N82" s="54" t="n"/>
      <c r="O82" s="54" t="n"/>
      <c r="P82" s="54" t="n">
        <v>0</v>
      </c>
      <c r="Q82" s="54" t="n">
        <v>3708898.97</v>
      </c>
      <c r="R82" s="54" t="n">
        <v>0</v>
      </c>
      <c r="S82" s="54" t="n">
        <f aca="false" ca="false" dt2D="false" dtr="false" t="normal">+Z82-M82</f>
        <v>0</v>
      </c>
      <c r="T82" s="54" t="n">
        <f aca="false" ca="false" dt2D="false" dtr="false" t="normal">$M82/($J82+$K82)</f>
        <v>599.6699978981068</v>
      </c>
      <c r="U82" s="54" t="n">
        <f aca="false" ca="false" dt2D="false" dtr="false" t="normal">$M82/($J82+$K82)</f>
        <v>599.6699978981068</v>
      </c>
      <c r="V82" s="52" t="n">
        <v>2025</v>
      </c>
      <c r="W82" s="58" t="n">
        <v>4963886.64</v>
      </c>
      <c r="X82" s="58" t="n">
        <f aca="false" ca="false" dt2D="false" dtr="false" t="normal">+(J82*12.98+K82*25.97)*12</f>
        <v>963360.024</v>
      </c>
      <c r="Y82" s="58" t="n">
        <f aca="false" ca="false" dt2D="false" dtr="false" t="normal">+(J82*12.98+K82*25.97)*12*30</f>
        <v>28900800.72</v>
      </c>
      <c r="Z82" s="58" t="n">
        <f aca="false" ca="false" dt2D="false" dtr="false" t="normal">SUM(AA82:AO82)</f>
        <v>3708898.97</v>
      </c>
      <c r="AA82" s="58" t="n"/>
      <c r="AB82" s="58" t="n"/>
      <c r="AC82" s="58" t="n"/>
      <c r="AD82" s="58" t="n"/>
      <c r="AE82" s="58" t="n">
        <v>2504374.69</v>
      </c>
      <c r="AF82" s="58" t="n"/>
      <c r="AG82" s="58" t="n"/>
      <c r="AH82" s="58" t="n"/>
      <c r="AI82" s="58" t="n"/>
      <c r="AJ82" s="58" t="n"/>
      <c r="AK82" s="58" t="n"/>
      <c r="AL82" s="58" t="n"/>
      <c r="AM82" s="58" t="n">
        <v>1112669.69</v>
      </c>
      <c r="AN82" s="58" t="n">
        <v>37088.99</v>
      </c>
      <c r="AO82" s="58" t="n">
        <v>54765.6</v>
      </c>
      <c r="AP82" s="4" t="n">
        <f aca="false" ca="false" dt2D="false" dtr="false" t="normal">COUNTIF(AA82:AL82, "&gt;0")</f>
        <v>1</v>
      </c>
      <c r="AQ82" s="4" t="n">
        <f aca="false" ca="false" dt2D="false" dtr="false" t="normal">COUNTIF(AM82:AO82, "&gt;0")</f>
        <v>3</v>
      </c>
      <c r="AR82" s="4" t="n">
        <f aca="false" ca="false" dt2D="false" dtr="false" t="normal">+AP82+AQ82</f>
        <v>4</v>
      </c>
    </row>
    <row customFormat="true" customHeight="true" ht="12.75" outlineLevel="0" r="83" s="0">
      <c r="A83" s="49" t="n">
        <f aca="false" ca="false" dt2D="false" dtr="false" t="normal">+A82+1</f>
        <v>71</v>
      </c>
      <c r="B83" s="49" t="n">
        <f aca="false" ca="false" dt2D="false" dtr="false" t="normal">+B82+1</f>
        <v>71</v>
      </c>
      <c r="C83" s="50" t="s">
        <v>113</v>
      </c>
      <c r="D83" s="49" t="s">
        <v>152</v>
      </c>
      <c r="E83" s="51" t="n">
        <v>1974</v>
      </c>
      <c r="F83" s="52" t="s">
        <v>56</v>
      </c>
      <c r="G83" s="52" t="n">
        <v>4</v>
      </c>
      <c r="H83" s="52" t="n">
        <v>4</v>
      </c>
      <c r="I83" s="53" t="n">
        <v>2989.2</v>
      </c>
      <c r="J83" s="53" t="n">
        <v>2536.9</v>
      </c>
      <c r="K83" s="53" t="n">
        <v>230.9</v>
      </c>
      <c r="L83" s="51" t="n">
        <v>102</v>
      </c>
      <c r="M83" s="54" t="n">
        <f aca="false" ca="false" dt2D="false" dtr="false" t="normal">SUM(N83:R83)</f>
        <v>1423559.64</v>
      </c>
      <c r="N83" s="54" t="n"/>
      <c r="O83" s="54" t="n"/>
      <c r="P83" s="54" t="n"/>
      <c r="Q83" s="54" t="n">
        <v>1375319.81</v>
      </c>
      <c r="R83" s="54" t="n">
        <v>48239.8299999998</v>
      </c>
      <c r="S83" s="54" t="n">
        <f aca="false" ca="false" dt2D="false" dtr="false" t="normal">+Z83-M83</f>
        <v>0</v>
      </c>
      <c r="T83" s="54" t="n">
        <f aca="false" ca="false" dt2D="false" dtr="false" t="normal">$M83/($J83+$K83)</f>
        <v>514.3289399523086</v>
      </c>
      <c r="U83" s="54" t="n">
        <f aca="false" ca="false" dt2D="false" dtr="false" t="normal">$M83/($J83+$K83)</f>
        <v>514.3289399523086</v>
      </c>
      <c r="V83" s="52" t="n">
        <v>2025</v>
      </c>
      <c r="W83" s="58" t="n">
        <v>908214.59</v>
      </c>
      <c r="X83" s="58" t="n">
        <f aca="false" ca="false" dt2D="false" dtr="false" t="normal">+(J83*12.98+K83*25.97)*12</f>
        <v>467105.22</v>
      </c>
      <c r="Y83" s="58" t="n">
        <f aca="false" ca="false" dt2D="false" dtr="false" t="normal">+(J83*12.98+K83*25.97)*12*30</f>
        <v>14013156.6</v>
      </c>
      <c r="Z83" s="58" t="n">
        <f aca="false" ca="false" dt2D="false" dtr="false" t="normal">SUM(AA83:AO83)</f>
        <v>1423559.64</v>
      </c>
      <c r="AA83" s="58" t="n"/>
      <c r="AB83" s="58" t="n"/>
      <c r="AC83" s="58" t="n"/>
      <c r="AD83" s="58" t="n"/>
      <c r="AE83" s="58" t="n">
        <v>1423559.64</v>
      </c>
      <c r="AF83" s="58" t="n"/>
      <c r="AG83" s="58" t="n"/>
      <c r="AH83" s="58" t="n"/>
      <c r="AI83" s="58" t="n"/>
      <c r="AJ83" s="58" t="n"/>
      <c r="AK83" s="58" t="n"/>
      <c r="AL83" s="58" t="n"/>
      <c r="AM83" s="58" t="n"/>
      <c r="AN83" s="58" t="n"/>
      <c r="AO83" s="58" t="n"/>
      <c r="AP83" s="4" t="n">
        <f aca="false" ca="false" dt2D="false" dtr="false" t="normal">COUNTIF(AA83:AL83, "&gt;0")</f>
        <v>1</v>
      </c>
      <c r="AQ83" s="4" t="n">
        <f aca="false" ca="false" dt2D="false" dtr="false" t="normal">COUNTIF(AM83:AO83, "&gt;0")</f>
        <v>0</v>
      </c>
      <c r="AR83" s="4" t="n">
        <f aca="false" ca="false" dt2D="false" dtr="false" t="normal">+AP83+AQ83</f>
        <v>1</v>
      </c>
    </row>
    <row customFormat="true" customHeight="true" ht="12.75" outlineLevel="0" r="84" s="0">
      <c r="A84" s="49" t="n">
        <f aca="false" ca="false" dt2D="false" dtr="false" t="normal">+A83+1</f>
        <v>72</v>
      </c>
      <c r="B84" s="49" t="n">
        <f aca="false" ca="false" dt2D="false" dtr="false" t="normal">+B83+1</f>
        <v>72</v>
      </c>
      <c r="C84" s="50" t="s">
        <v>115</v>
      </c>
      <c r="D84" s="49" t="s">
        <v>153</v>
      </c>
      <c r="E84" s="51" t="s">
        <v>154</v>
      </c>
      <c r="F84" s="52" t="s">
        <v>56</v>
      </c>
      <c r="G84" s="52" t="n">
        <v>4</v>
      </c>
      <c r="H84" s="52" t="n">
        <v>4</v>
      </c>
      <c r="I84" s="53" t="n">
        <v>4032.8</v>
      </c>
      <c r="J84" s="53" t="n">
        <v>3458.5</v>
      </c>
      <c r="K84" s="53" t="n">
        <v>0</v>
      </c>
      <c r="L84" s="51" t="n">
        <v>156</v>
      </c>
      <c r="M84" s="54" t="n">
        <f aca="false" ca="false" dt2D="false" dtr="false" t="normal">SUM(N84:R84)</f>
        <v>7980093.08</v>
      </c>
      <c r="N84" s="54" t="n"/>
      <c r="O84" s="54" t="n">
        <v>11371.8200000012</v>
      </c>
      <c r="P84" s="54" t="n"/>
      <c r="Q84" s="54" t="n">
        <v>538695.96</v>
      </c>
      <c r="R84" s="54" t="n">
        <v>7430025.3</v>
      </c>
      <c r="S84" s="54" t="n">
        <f aca="false" ca="false" dt2D="false" dtr="false" t="normal">+Z84-M84</f>
        <v>0</v>
      </c>
      <c r="T84" s="54" t="n">
        <f aca="false" ca="false" dt2D="false" dtr="false" t="normal">$M84/($J84+$K84)</f>
        <v>2307.3855949110884</v>
      </c>
      <c r="U84" s="54" t="n">
        <f aca="false" ca="false" dt2D="false" dtr="false" t="normal">$M84/($J84+$K84)</f>
        <v>2307.3855949110884</v>
      </c>
      <c r="V84" s="52" t="n">
        <v>2025</v>
      </c>
      <c r="W84" s="58" t="n">
        <v>0</v>
      </c>
      <c r="X84" s="58" t="n">
        <f aca="false" ca="false" dt2D="false" dtr="false" t="normal">+(J84*12.98+K84*25.97)*12</f>
        <v>538695.96</v>
      </c>
      <c r="Y84" s="58" t="n">
        <f aca="false" ca="false" dt2D="false" dtr="false" t="normal">+(J84*12.98+K84*25.97)*12*30-'[1]Лист1'!$AQ$294</f>
        <v>7430025.299999999</v>
      </c>
      <c r="Z84" s="58" t="n">
        <f aca="false" ca="false" dt2D="false" dtr="false" t="normal">SUM(AA84:AO84)</f>
        <v>7980093.08</v>
      </c>
      <c r="AA84" s="58" t="n">
        <v>6144729.9</v>
      </c>
      <c r="AB84" s="58" t="n"/>
      <c r="AC84" s="58" t="n"/>
      <c r="AD84" s="58" t="n"/>
      <c r="AE84" s="58" t="n">
        <v>1375468.22</v>
      </c>
      <c r="AF84" s="58" t="n"/>
      <c r="AG84" s="58" t="n">
        <v>292698.96</v>
      </c>
      <c r="AH84" s="58" t="n"/>
      <c r="AI84" s="58" t="n"/>
      <c r="AJ84" s="58" t="n"/>
      <c r="AK84" s="58" t="n"/>
      <c r="AL84" s="58" t="n"/>
      <c r="AM84" s="58" t="n"/>
      <c r="AN84" s="58" t="n"/>
      <c r="AO84" s="58" t="n">
        <v>167196</v>
      </c>
      <c r="AP84" s="4" t="n">
        <f aca="false" ca="false" dt2D="false" dtr="false" t="normal">COUNTIF(AA84:AL84, "&gt;0")</f>
        <v>3</v>
      </c>
      <c r="AQ84" s="4" t="n">
        <f aca="false" ca="false" dt2D="false" dtr="false" t="normal">COUNTIF(AM84:AO84, "&gt;0")</f>
        <v>1</v>
      </c>
      <c r="AR84" s="4" t="n">
        <f aca="false" ca="false" dt2D="false" dtr="false" t="normal">+AP84+AQ84</f>
        <v>4</v>
      </c>
    </row>
    <row customFormat="true" customHeight="true" ht="12.75" outlineLevel="0" r="85" s="0">
      <c r="A85" s="49" t="n">
        <f aca="false" ca="false" dt2D="false" dtr="false" t="normal">+A84+1</f>
        <v>73</v>
      </c>
      <c r="B85" s="49" t="n">
        <f aca="false" ca="false" dt2D="false" dtr="false" t="normal">+B84+1</f>
        <v>73</v>
      </c>
      <c r="C85" s="50" t="s">
        <v>115</v>
      </c>
      <c r="D85" s="49" t="s">
        <v>155</v>
      </c>
      <c r="E85" s="51" t="n">
        <v>1994</v>
      </c>
      <c r="F85" s="52" t="s">
        <v>56</v>
      </c>
      <c r="G85" s="52" t="n">
        <v>9</v>
      </c>
      <c r="H85" s="52" t="n">
        <v>3</v>
      </c>
      <c r="I85" s="53" t="n">
        <v>8919.33</v>
      </c>
      <c r="J85" s="53" t="n">
        <v>6658.4</v>
      </c>
      <c r="K85" s="53" t="n">
        <v>0</v>
      </c>
      <c r="L85" s="51" t="n">
        <v>285</v>
      </c>
      <c r="M85" s="54" t="n">
        <f aca="false" ca="false" dt2D="false" dtr="false" t="normal">SUM(N85:R85)</f>
        <v>2781639.6</v>
      </c>
      <c r="N85" s="54" t="n"/>
      <c r="O85" s="54" t="n"/>
      <c r="P85" s="54" t="n"/>
      <c r="Q85" s="54" t="n">
        <v>1379087.808</v>
      </c>
      <c r="R85" s="54" t="n">
        <v>1402551.792</v>
      </c>
      <c r="S85" s="54" t="n">
        <f aca="false" ca="false" dt2D="false" dtr="false" t="normal">+Z85-M85</f>
        <v>0</v>
      </c>
      <c r="T85" s="54" t="n">
        <f aca="false" ca="false" dt2D="false" dtr="false" t="normal">$M85/($J85+$K85)</f>
        <v>417.7639673194762</v>
      </c>
      <c r="U85" s="54" t="n">
        <f aca="false" ca="false" dt2D="false" dtr="false" t="normal">$M85/($J85+$K85)</f>
        <v>417.7639673194762</v>
      </c>
      <c r="V85" s="52" t="n">
        <v>2025</v>
      </c>
      <c r="W85" s="58" t="n"/>
      <c r="X85" s="58" t="n">
        <f aca="false" ca="false" dt2D="false" dtr="false" t="normal">+(J85*17.26+K85*29.25)*12</f>
        <v>1379087.8080000002</v>
      </c>
      <c r="Y85" s="58" t="n">
        <f aca="false" ca="false" dt2D="false" dtr="false" t="normal">+(J85*17.26+K85*29.25)*12*30-'[1]Лист1'!$AQ$296</f>
        <v>22955691.92000001</v>
      </c>
      <c r="Z85" s="58" t="n">
        <f aca="false" ca="false" dt2D="false" dtr="false" t="normal">SUM(AA85:AO85)</f>
        <v>2781639.6</v>
      </c>
      <c r="AA85" s="58" t="n"/>
      <c r="AB85" s="58" t="n"/>
      <c r="AC85" s="58" t="n"/>
      <c r="AD85" s="58" t="n"/>
      <c r="AE85" s="58" t="n">
        <v>2781639.6</v>
      </c>
      <c r="AF85" s="58" t="n"/>
      <c r="AG85" s="58" t="n"/>
      <c r="AH85" s="58" t="n"/>
      <c r="AI85" s="58" t="n"/>
      <c r="AJ85" s="58" t="n"/>
      <c r="AK85" s="58" t="n"/>
      <c r="AL85" s="58" t="n"/>
      <c r="AM85" s="58" t="n"/>
      <c r="AN85" s="58" t="n"/>
      <c r="AO85" s="58" t="n"/>
      <c r="AP85" s="4" t="n">
        <f aca="false" ca="false" dt2D="false" dtr="false" t="normal">COUNTIF(AA85:AL85, "&gt;0")</f>
        <v>1</v>
      </c>
      <c r="AQ85" s="4" t="n">
        <f aca="false" ca="false" dt2D="false" dtr="false" t="normal">COUNTIF(AM85:AO85, "&gt;0")</f>
        <v>0</v>
      </c>
      <c r="AR85" s="4" t="n">
        <f aca="false" ca="false" dt2D="false" dtr="false" t="normal">+AP85+AQ85</f>
        <v>1</v>
      </c>
    </row>
    <row customFormat="true" customHeight="true" ht="12.75" outlineLevel="0" r="86" s="0">
      <c r="A86" s="49" t="n">
        <f aca="false" ca="false" dt2D="false" dtr="false" t="normal">+A85+1</f>
        <v>74</v>
      </c>
      <c r="B86" s="49" t="n">
        <f aca="false" ca="false" dt2D="false" dtr="false" t="normal">+B85+1</f>
        <v>74</v>
      </c>
      <c r="C86" s="50" t="s">
        <v>115</v>
      </c>
      <c r="D86" s="49" t="s">
        <v>156</v>
      </c>
      <c r="E86" s="51" t="s">
        <v>71</v>
      </c>
      <c r="F86" s="52" t="s">
        <v>56</v>
      </c>
      <c r="G86" s="52" t="n">
        <v>5</v>
      </c>
      <c r="H86" s="52" t="n">
        <v>6</v>
      </c>
      <c r="I86" s="53" t="n">
        <v>6228.5</v>
      </c>
      <c r="J86" s="53" t="n">
        <v>6228.5</v>
      </c>
      <c r="K86" s="53" t="n">
        <v>0</v>
      </c>
      <c r="L86" s="51" t="n">
        <v>277</v>
      </c>
      <c r="M86" s="54" t="n">
        <f aca="false" ca="false" dt2D="false" dtr="false" t="normal">SUM(N86:R86)</f>
        <v>3735044.61</v>
      </c>
      <c r="N86" s="54" t="n"/>
      <c r="O86" s="54" t="n"/>
      <c r="P86" s="54" t="n">
        <v>0</v>
      </c>
      <c r="Q86" s="54" t="n">
        <v>3735044.61</v>
      </c>
      <c r="R86" s="54" t="n">
        <v>0</v>
      </c>
      <c r="S86" s="54" t="n">
        <f aca="false" ca="false" dt2D="false" dtr="false" t="normal">+Z86-M86</f>
        <v>0</v>
      </c>
      <c r="T86" s="54" t="n">
        <f aca="false" ca="false" dt2D="false" dtr="false" t="normal">$M86/($J86+$K86)</f>
        <v>599.6700024082845</v>
      </c>
      <c r="U86" s="54" t="n">
        <f aca="false" ca="false" dt2D="false" dtr="false" t="normal">$M86/($J86+$K86)</f>
        <v>599.6700024082845</v>
      </c>
      <c r="V86" s="52" t="n">
        <v>2025</v>
      </c>
      <c r="W86" s="58" t="n">
        <v>5052916.03</v>
      </c>
      <c r="X86" s="58" t="n">
        <f aca="false" ca="false" dt2D="false" dtr="false" t="normal">+(J86*12.98+K86*25.97)*12</f>
        <v>970151.1600000001</v>
      </c>
      <c r="Y86" s="58" t="n">
        <f aca="false" ca="false" dt2D="false" dtr="false" t="normal">+(J86*12.98+K86*25.97)*12*30</f>
        <v>29104534.800000004</v>
      </c>
      <c r="Z86" s="58" t="n">
        <f aca="false" ca="false" dt2D="false" dtr="false" t="normal">SUM(AA86:AO86)</f>
        <v>3735044.61</v>
      </c>
      <c r="AA86" s="58" t="n"/>
      <c r="AB86" s="58" t="n"/>
      <c r="AC86" s="58" t="n"/>
      <c r="AD86" s="58" t="n"/>
      <c r="AE86" s="58" t="n">
        <v>2522029.11</v>
      </c>
      <c r="AF86" s="58" t="n"/>
      <c r="AG86" s="58" t="n"/>
      <c r="AH86" s="58" t="n"/>
      <c r="AI86" s="58" t="n"/>
      <c r="AJ86" s="58" t="n"/>
      <c r="AK86" s="58" t="n"/>
      <c r="AL86" s="58" t="n"/>
      <c r="AM86" s="58" t="n">
        <v>1120513.38</v>
      </c>
      <c r="AN86" s="58" t="n">
        <v>37350.45</v>
      </c>
      <c r="AO86" s="58" t="n">
        <v>55151.67</v>
      </c>
      <c r="AP86" s="4" t="n">
        <f aca="false" ca="false" dt2D="false" dtr="false" t="normal">COUNTIF(AA86:AL86, "&gt;0")</f>
        <v>1</v>
      </c>
      <c r="AQ86" s="4" t="n">
        <f aca="false" ca="false" dt2D="false" dtr="false" t="normal">COUNTIF(AM86:AO86, "&gt;0")</f>
        <v>3</v>
      </c>
      <c r="AR86" s="4" t="n">
        <f aca="false" ca="false" dt2D="false" dtr="false" t="normal">+AP86+AQ86</f>
        <v>4</v>
      </c>
    </row>
    <row customFormat="true" customHeight="true" ht="12.75" outlineLevel="0" r="87" s="0">
      <c r="A87" s="49" t="n">
        <f aca="false" ca="false" dt2D="false" dtr="false" t="normal">+A86+1</f>
        <v>75</v>
      </c>
      <c r="B87" s="49" t="n">
        <f aca="false" ca="false" dt2D="false" dtr="false" t="normal">+B86+1</f>
        <v>75</v>
      </c>
      <c r="C87" s="50" t="s">
        <v>115</v>
      </c>
      <c r="D87" s="49" t="s">
        <v>157</v>
      </c>
      <c r="E87" s="51" t="s">
        <v>98</v>
      </c>
      <c r="F87" s="52" t="s">
        <v>56</v>
      </c>
      <c r="G87" s="52" t="n">
        <v>5</v>
      </c>
      <c r="H87" s="52" t="n">
        <v>5</v>
      </c>
      <c r="I87" s="53" t="n">
        <v>4060.1</v>
      </c>
      <c r="J87" s="53" t="n">
        <v>4060.1</v>
      </c>
      <c r="K87" s="53" t="n">
        <v>0</v>
      </c>
      <c r="L87" s="51" t="n">
        <v>44</v>
      </c>
      <c r="M87" s="54" t="n">
        <f aca="false" ca="false" dt2D="false" dtr="false" t="normal">SUM(N87:R87)</f>
        <v>2434720.1700000004</v>
      </c>
      <c r="N87" s="54" t="n"/>
      <c r="O87" s="54" t="n"/>
      <c r="P87" s="54" t="n">
        <v>0</v>
      </c>
      <c r="Q87" s="54" t="n">
        <v>2434720.17</v>
      </c>
      <c r="R87" s="54" t="n">
        <v>0</v>
      </c>
      <c r="S87" s="54" t="n">
        <f aca="false" ca="false" dt2D="false" dtr="false" t="normal">+Z87-M87</f>
        <v>0</v>
      </c>
      <c r="T87" s="54" t="n">
        <f aca="false" ca="false" dt2D="false" dtr="false" t="normal">$M87/($J87+$K87)</f>
        <v>599.6700007388981</v>
      </c>
      <c r="U87" s="54" t="n">
        <f aca="false" ca="false" dt2D="false" dtr="false" t="normal">$M87/($J87+$K87)</f>
        <v>599.6700007388981</v>
      </c>
      <c r="V87" s="52" t="n">
        <v>2025</v>
      </c>
      <c r="W87" s="58" t="n">
        <v>3268799.45</v>
      </c>
      <c r="X87" s="58" t="n">
        <f aca="false" ca="false" dt2D="false" dtr="false" t="normal">+(J87*12.98+K87*25.97)*12</f>
        <v>632401.176</v>
      </c>
      <c r="Y87" s="58" t="n">
        <f aca="false" ca="false" dt2D="false" dtr="false" t="normal">+(J87*12.98+K87*25.97)*12*30</f>
        <v>18972035.28</v>
      </c>
      <c r="Z87" s="58" t="n">
        <f aca="false" ca="false" dt2D="false" dtr="false" t="normal">SUM(AA87:AO87)</f>
        <v>2434720.1700000004</v>
      </c>
      <c r="AA87" s="58" t="n"/>
      <c r="AB87" s="58" t="n"/>
      <c r="AC87" s="58" t="n"/>
      <c r="AD87" s="58" t="n"/>
      <c r="AE87" s="58" t="n">
        <v>1644005.84</v>
      </c>
      <c r="AF87" s="58" t="n"/>
      <c r="AG87" s="58" t="n"/>
      <c r="AH87" s="58" t="n"/>
      <c r="AI87" s="58" t="n"/>
      <c r="AJ87" s="58" t="n"/>
      <c r="AK87" s="58" t="n"/>
      <c r="AL87" s="58" t="n"/>
      <c r="AM87" s="58" t="n">
        <v>730416.05</v>
      </c>
      <c r="AN87" s="58" t="n">
        <v>24347.2</v>
      </c>
      <c r="AO87" s="58" t="n">
        <v>35951.08</v>
      </c>
      <c r="AP87" s="4" t="n">
        <f aca="false" ca="false" dt2D="false" dtr="false" t="normal">COUNTIF(AA87:AL87, "&gt;0")</f>
        <v>1</v>
      </c>
      <c r="AQ87" s="4" t="n">
        <f aca="false" ca="false" dt2D="false" dtr="false" t="normal">COUNTIF(AM87:AO87, "&gt;0")</f>
        <v>3</v>
      </c>
      <c r="AR87" s="4" t="n">
        <f aca="false" ca="false" dt2D="false" dtr="false" t="normal">+AP87+AQ87</f>
        <v>4</v>
      </c>
    </row>
    <row customFormat="true" customHeight="true" ht="12.75" outlineLevel="0" r="88" s="0">
      <c r="A88" s="49" t="n">
        <f aca="false" ca="false" dt2D="false" dtr="false" t="normal">+A87+1</f>
        <v>76</v>
      </c>
      <c r="B88" s="49" t="n">
        <f aca="false" ca="false" dt2D="false" dtr="false" t="normal">+B87+1</f>
        <v>76</v>
      </c>
      <c r="C88" s="50" t="s">
        <v>115</v>
      </c>
      <c r="D88" s="49" t="s">
        <v>158</v>
      </c>
      <c r="E88" s="51" t="s">
        <v>112</v>
      </c>
      <c r="F88" s="52" t="s">
        <v>56</v>
      </c>
      <c r="G88" s="52" t="n">
        <v>9</v>
      </c>
      <c r="H88" s="52" t="n">
        <v>1</v>
      </c>
      <c r="I88" s="53" t="n">
        <v>2309.9</v>
      </c>
      <c r="J88" s="53" t="n">
        <v>2175.4</v>
      </c>
      <c r="K88" s="53" t="n">
        <v>134.5</v>
      </c>
      <c r="L88" s="51" t="n">
        <v>97</v>
      </c>
      <c r="M88" s="54" t="n">
        <f aca="false" ca="false" dt2D="false" dtr="false" t="normal">SUM(N88:R88)</f>
        <v>3591360</v>
      </c>
      <c r="N88" s="54" t="n"/>
      <c r="O88" s="54" t="n"/>
      <c r="P88" s="54" t="n">
        <v>0</v>
      </c>
      <c r="Q88" s="54" t="n">
        <v>3247212.608</v>
      </c>
      <c r="R88" s="54" t="n">
        <v>344147.392</v>
      </c>
      <c r="S88" s="54" t="n">
        <f aca="false" ca="false" dt2D="false" dtr="false" t="normal">+Z88-M88</f>
        <v>0</v>
      </c>
      <c r="T88" s="54" t="n">
        <f aca="false" ca="false" dt2D="false" dtr="false" t="normal">$M88/($J88+$K88)</f>
        <v>1554.7686047015022</v>
      </c>
      <c r="U88" s="54" t="n">
        <f aca="false" ca="false" dt2D="false" dtr="false" t="normal">$M88/($J88+$K88)</f>
        <v>1554.7686047015022</v>
      </c>
      <c r="V88" s="52" t="n">
        <v>2025</v>
      </c>
      <c r="W88" s="58" t="n">
        <v>2749434.26</v>
      </c>
      <c r="X88" s="58" t="n">
        <f aca="false" ca="false" dt2D="false" dtr="false" t="normal">+(J88*17.26+K88*29.25)*12</f>
        <v>497778.348</v>
      </c>
      <c r="Y88" s="58" t="n">
        <f aca="false" ca="false" dt2D="false" dtr="false" t="normal">+(J88*17.26+K88*29.25)*12*30</f>
        <v>14933350.44</v>
      </c>
      <c r="Z88" s="58" t="n">
        <f aca="false" ca="false" dt2D="false" dtr="false" t="normal">SUM(AA88:AO88)</f>
        <v>3591360</v>
      </c>
      <c r="AA88" s="58" t="n"/>
      <c r="AB88" s="58" t="n"/>
      <c r="AC88" s="58" t="n"/>
      <c r="AD88" s="58" t="n"/>
      <c r="AE88" s="58" t="n"/>
      <c r="AF88" s="58" t="n"/>
      <c r="AG88" s="58" t="n"/>
      <c r="AH88" s="58" t="n">
        <v>3373924.70016</v>
      </c>
      <c r="AI88" s="58" t="n"/>
      <c r="AJ88" s="58" t="n"/>
      <c r="AK88" s="58" t="n"/>
      <c r="AL88" s="58" t="n"/>
      <c r="AM88" s="58" t="n">
        <v>107740.8</v>
      </c>
      <c r="AN88" s="58" t="n">
        <v>35913.6</v>
      </c>
      <c r="AO88" s="58" t="n">
        <v>73780.89984</v>
      </c>
      <c r="AP88" s="4" t="n">
        <f aca="false" ca="false" dt2D="false" dtr="false" t="normal">COUNTIF(AA88:AL88, "&gt;0")</f>
        <v>1</v>
      </c>
      <c r="AQ88" s="4" t="n">
        <f aca="false" ca="false" dt2D="false" dtr="false" t="normal">COUNTIF(AM88:AO88, "&gt;0")</f>
        <v>3</v>
      </c>
      <c r="AR88" s="4" t="n">
        <f aca="false" ca="false" dt2D="false" dtr="false" t="normal">+AP88+AQ88</f>
        <v>4</v>
      </c>
    </row>
    <row customFormat="true" customHeight="true" ht="12.75" outlineLevel="0" r="89" s="0">
      <c r="A89" s="49" t="n">
        <f aca="false" ca="false" dt2D="false" dtr="false" t="normal">+A88+1</f>
        <v>77</v>
      </c>
      <c r="B89" s="49" t="n">
        <f aca="false" ca="false" dt2D="false" dtr="false" t="normal">+B88+1</f>
        <v>77</v>
      </c>
      <c r="C89" s="50" t="s">
        <v>115</v>
      </c>
      <c r="D89" s="49" t="s">
        <v>159</v>
      </c>
      <c r="E89" s="51" t="s">
        <v>82</v>
      </c>
      <c r="F89" s="52" t="s">
        <v>56</v>
      </c>
      <c r="G89" s="52" t="n">
        <v>4</v>
      </c>
      <c r="H89" s="52" t="n">
        <v>2</v>
      </c>
      <c r="I89" s="53" t="n">
        <v>1997.4</v>
      </c>
      <c r="J89" s="53" t="n">
        <v>1997.4</v>
      </c>
      <c r="K89" s="53" t="n">
        <v>0</v>
      </c>
      <c r="L89" s="51" t="n">
        <v>87</v>
      </c>
      <c r="M89" s="54" t="n">
        <f aca="false" ca="false" dt2D="false" dtr="false" t="normal">SUM(N89:R89)</f>
        <v>1197780.86</v>
      </c>
      <c r="N89" s="54" t="n"/>
      <c r="O89" s="54" t="n"/>
      <c r="P89" s="54" t="n">
        <v>0</v>
      </c>
      <c r="Q89" s="54" t="n">
        <v>1197780.86</v>
      </c>
      <c r="R89" s="54" t="n">
        <v>0</v>
      </c>
      <c r="S89" s="54" t="n">
        <f aca="false" ca="false" dt2D="false" dtr="false" t="normal">+Z89-M89</f>
        <v>0</v>
      </c>
      <c r="T89" s="54" t="n">
        <f aca="false" ca="false" dt2D="false" dtr="false" t="normal">$M89/($J89+$K89)</f>
        <v>599.6700010013017</v>
      </c>
      <c r="U89" s="54" t="n">
        <f aca="false" ca="false" dt2D="false" dtr="false" t="normal">$M89/($J89+$K89)</f>
        <v>599.6700010013017</v>
      </c>
      <c r="V89" s="52" t="n">
        <v>2025</v>
      </c>
      <c r="W89" s="58" t="n">
        <v>1570275.69</v>
      </c>
      <c r="X89" s="58" t="n">
        <f aca="false" ca="false" dt2D="false" dtr="false" t="normal">+(J89*12.98+K89*25.97)*12</f>
        <v>311115.024</v>
      </c>
      <c r="Y89" s="58" t="n">
        <f aca="false" ca="false" dt2D="false" dtr="false" t="normal">+(J89*12.98+K89*25.97)*12*30</f>
        <v>9333450.719999999</v>
      </c>
      <c r="Z89" s="58" t="n">
        <f aca="false" ca="false" dt2D="false" dtr="false" t="normal">SUM(AA89:AO89)</f>
        <v>1197780.86</v>
      </c>
      <c r="AA89" s="58" t="n"/>
      <c r="AB89" s="58" t="n"/>
      <c r="AC89" s="58" t="n"/>
      <c r="AD89" s="58" t="n"/>
      <c r="AE89" s="58" t="n">
        <v>808782.36</v>
      </c>
      <c r="AF89" s="58" t="n"/>
      <c r="AG89" s="58" t="n"/>
      <c r="AH89" s="58" t="n"/>
      <c r="AI89" s="58" t="n"/>
      <c r="AJ89" s="58" t="n"/>
      <c r="AK89" s="58" t="n"/>
      <c r="AL89" s="58" t="n"/>
      <c r="AM89" s="58" t="n">
        <v>359334.26</v>
      </c>
      <c r="AN89" s="58" t="n">
        <v>11977.81</v>
      </c>
      <c r="AO89" s="58" t="n">
        <v>17686.43</v>
      </c>
      <c r="AP89" s="4" t="n">
        <f aca="false" ca="false" dt2D="false" dtr="false" t="normal">COUNTIF(AA89:AL89, "&gt;0")</f>
        <v>1</v>
      </c>
      <c r="AQ89" s="4" t="n">
        <f aca="false" ca="false" dt2D="false" dtr="false" t="normal">COUNTIF(AM89:AO89, "&gt;0")</f>
        <v>3</v>
      </c>
      <c r="AR89" s="4" t="n">
        <f aca="false" ca="false" dt2D="false" dtr="false" t="normal">+AP89+AQ89</f>
        <v>4</v>
      </c>
    </row>
    <row customFormat="true" customHeight="true" ht="12.75" outlineLevel="0" r="90" s="0">
      <c r="A90" s="49" t="n">
        <f aca="false" ca="false" dt2D="false" dtr="false" t="normal">+A89+1</f>
        <v>78</v>
      </c>
      <c r="B90" s="49" t="n">
        <f aca="false" ca="false" dt2D="false" dtr="false" t="normal">+B89+1</f>
        <v>78</v>
      </c>
      <c r="C90" s="50" t="s">
        <v>115</v>
      </c>
      <c r="D90" s="49" t="s">
        <v>160</v>
      </c>
      <c r="E90" s="51" t="s">
        <v>161</v>
      </c>
      <c r="F90" s="52" t="s">
        <v>56</v>
      </c>
      <c r="G90" s="52" t="n">
        <v>5</v>
      </c>
      <c r="H90" s="52" t="n">
        <v>4</v>
      </c>
      <c r="I90" s="53" t="n">
        <v>3135.5</v>
      </c>
      <c r="J90" s="53" t="n">
        <v>2483.8</v>
      </c>
      <c r="K90" s="53" t="n">
        <v>651.7</v>
      </c>
      <c r="L90" s="51" t="n">
        <v>112</v>
      </c>
      <c r="M90" s="54" t="n">
        <f aca="false" ca="false" dt2D="false" dtr="false" t="normal">SUM(N90:R90)</f>
        <v>1880265.29</v>
      </c>
      <c r="N90" s="54" t="n"/>
      <c r="O90" s="54" t="n"/>
      <c r="P90" s="54" t="n">
        <v>0</v>
      </c>
      <c r="Q90" s="54" t="n">
        <v>1880265.29</v>
      </c>
      <c r="R90" s="54" t="n">
        <v>0</v>
      </c>
      <c r="S90" s="54" t="n">
        <f aca="false" ca="false" dt2D="false" dtr="false" t="normal">+Z90-M90</f>
        <v>0</v>
      </c>
      <c r="T90" s="54" t="n">
        <f aca="false" ca="false" dt2D="false" dtr="false" t="normal">$M90/($J90+$K90)</f>
        <v>599.670001594642</v>
      </c>
      <c r="U90" s="54" t="n">
        <f aca="false" ca="false" dt2D="false" dtr="false" t="normal">$M90/($J90+$K90)</f>
        <v>599.670001594642</v>
      </c>
      <c r="V90" s="52" t="n">
        <v>2025</v>
      </c>
      <c r="W90" s="58" t="n">
        <v>3114419.56</v>
      </c>
      <c r="X90" s="58" t="n">
        <f aca="false" ca="false" dt2D="false" dtr="false" t="normal">+(J90*12.98+K90*25.97)*12</f>
        <v>589972.476</v>
      </c>
      <c r="Y90" s="58" t="n">
        <f aca="false" ca="false" dt2D="false" dtr="false" t="normal">+(J90*12.98+K90*25.97)*12*30</f>
        <v>17699174.28</v>
      </c>
      <c r="Z90" s="58" t="n">
        <f aca="false" ca="false" dt2D="false" dtr="false" t="normal">SUM(AA90:AO90)</f>
        <v>1880265.29</v>
      </c>
      <c r="AA90" s="58" t="n"/>
      <c r="AB90" s="58" t="n"/>
      <c r="AC90" s="58" t="n"/>
      <c r="AD90" s="58" t="n"/>
      <c r="AE90" s="58" t="n">
        <v>1269619.05</v>
      </c>
      <c r="AF90" s="58" t="n"/>
      <c r="AG90" s="58" t="n"/>
      <c r="AH90" s="58" t="n"/>
      <c r="AI90" s="58" t="n"/>
      <c r="AJ90" s="58" t="n"/>
      <c r="AK90" s="58" t="n"/>
      <c r="AL90" s="58" t="n"/>
      <c r="AM90" s="58" t="n">
        <v>564079.59</v>
      </c>
      <c r="AN90" s="58" t="n">
        <v>18802.65</v>
      </c>
      <c r="AO90" s="58" t="n">
        <v>27764</v>
      </c>
      <c r="AP90" s="4" t="n">
        <f aca="false" ca="false" dt2D="false" dtr="false" t="normal">COUNTIF(AA90:AL90, "&gt;0")</f>
        <v>1</v>
      </c>
      <c r="AQ90" s="4" t="n">
        <f aca="false" ca="false" dt2D="false" dtr="false" t="normal">COUNTIF(AM90:AO90, "&gt;0")</f>
        <v>3</v>
      </c>
      <c r="AR90" s="4" t="n">
        <f aca="false" ca="false" dt2D="false" dtr="false" t="normal">+AP90+AQ90</f>
        <v>4</v>
      </c>
    </row>
    <row customFormat="true" customHeight="true" ht="12.75" outlineLevel="0" r="91" s="0">
      <c r="A91" s="49" t="n">
        <f aca="false" ca="false" dt2D="false" dtr="false" t="normal">+A90+1</f>
        <v>79</v>
      </c>
      <c r="B91" s="49" t="n">
        <f aca="false" ca="false" dt2D="false" dtr="false" t="normal">+B90+1</f>
        <v>79</v>
      </c>
      <c r="C91" s="50" t="s">
        <v>115</v>
      </c>
      <c r="D91" s="49" t="s">
        <v>162</v>
      </c>
      <c r="E91" s="51" t="s">
        <v>117</v>
      </c>
      <c r="F91" s="52" t="s">
        <v>56</v>
      </c>
      <c r="G91" s="52" t="n">
        <v>4</v>
      </c>
      <c r="H91" s="52" t="n">
        <v>4</v>
      </c>
      <c r="I91" s="53" t="n">
        <v>2639.4</v>
      </c>
      <c r="J91" s="53" t="n">
        <v>2639.4</v>
      </c>
      <c r="K91" s="53" t="n">
        <v>0</v>
      </c>
      <c r="L91" s="51" t="n">
        <v>118</v>
      </c>
      <c r="M91" s="54" t="n">
        <f aca="false" ca="false" dt2D="false" dtr="false" t="normal">SUM(N91:R91)</f>
        <v>1582768.9999999998</v>
      </c>
      <c r="N91" s="54" t="n"/>
      <c r="O91" s="54" t="n"/>
      <c r="P91" s="54" t="n">
        <v>0</v>
      </c>
      <c r="Q91" s="54" t="n">
        <v>1582769</v>
      </c>
      <c r="R91" s="54" t="n">
        <v>0</v>
      </c>
      <c r="S91" s="54" t="n">
        <f aca="false" ca="false" dt2D="false" dtr="false" t="normal">+Z91-M91</f>
        <v>0</v>
      </c>
      <c r="T91" s="54" t="n">
        <f aca="false" ca="false" dt2D="false" dtr="false" t="normal">$M91/($J91+$K91)</f>
        <v>599.6700007577479</v>
      </c>
      <c r="U91" s="54" t="n">
        <f aca="false" ca="false" dt2D="false" dtr="false" t="normal">$M91/($J91+$K91)</f>
        <v>599.6700007577479</v>
      </c>
      <c r="V91" s="52" t="n">
        <v>2025</v>
      </c>
      <c r="W91" s="58" t="n">
        <v>2111574.66</v>
      </c>
      <c r="X91" s="58" t="n">
        <f aca="false" ca="false" dt2D="false" dtr="false" t="normal">+(J91*12.98+K91*25.97)*12</f>
        <v>411112.944</v>
      </c>
      <c r="Y91" s="58" t="n">
        <f aca="false" ca="false" dt2D="false" dtr="false" t="normal">+(J91*12.98+K91*25.97)*12*30</f>
        <v>12333388.32</v>
      </c>
      <c r="Z91" s="58" t="n">
        <f aca="false" ca="false" dt2D="false" dtr="false" t="normal">SUM(AA91:AO91)</f>
        <v>1582768.9999999998</v>
      </c>
      <c r="AA91" s="58" t="n"/>
      <c r="AB91" s="58" t="n"/>
      <c r="AC91" s="58" t="n"/>
      <c r="AD91" s="58" t="n"/>
      <c r="AE91" s="58" t="n">
        <v>1068739.44</v>
      </c>
      <c r="AF91" s="58" t="n"/>
      <c r="AG91" s="58" t="n"/>
      <c r="AH91" s="58" t="n"/>
      <c r="AI91" s="58" t="n"/>
      <c r="AJ91" s="58" t="n"/>
      <c r="AK91" s="58" t="n"/>
      <c r="AL91" s="58" t="n"/>
      <c r="AM91" s="58" t="n">
        <v>474830.7</v>
      </c>
      <c r="AN91" s="58" t="n">
        <v>15827.69</v>
      </c>
      <c r="AO91" s="58" t="n">
        <v>23371.17</v>
      </c>
      <c r="AP91" s="4" t="n">
        <f aca="false" ca="false" dt2D="false" dtr="false" t="normal">COUNTIF(AA91:AL91, "&gt;0")</f>
        <v>1</v>
      </c>
      <c r="AQ91" s="4" t="n">
        <f aca="false" ca="false" dt2D="false" dtr="false" t="normal">COUNTIF(AM91:AO91, "&gt;0")</f>
        <v>3</v>
      </c>
      <c r="AR91" s="4" t="n">
        <f aca="false" ca="false" dt2D="false" dtr="false" t="normal">+AP91+AQ91</f>
        <v>4</v>
      </c>
    </row>
    <row customFormat="true" customHeight="true" ht="12.75" outlineLevel="0" r="92" s="0">
      <c r="A92" s="49" t="n">
        <f aca="false" ca="false" dt2D="false" dtr="false" t="normal">+A91+1</f>
        <v>80</v>
      </c>
      <c r="B92" s="49" t="n">
        <f aca="false" ca="false" dt2D="false" dtr="false" t="normal">+B91+1</f>
        <v>80</v>
      </c>
      <c r="C92" s="50" t="s">
        <v>115</v>
      </c>
      <c r="D92" s="49" t="s">
        <v>163</v>
      </c>
      <c r="E92" s="51" t="s">
        <v>164</v>
      </c>
      <c r="F92" s="52" t="s">
        <v>56</v>
      </c>
      <c r="G92" s="52" t="n">
        <v>5</v>
      </c>
      <c r="H92" s="52" t="n">
        <v>6</v>
      </c>
      <c r="I92" s="53" t="n">
        <v>6238.6</v>
      </c>
      <c r="J92" s="53" t="n">
        <v>6238.6</v>
      </c>
      <c r="K92" s="53" t="n">
        <v>0</v>
      </c>
      <c r="L92" s="51" t="n">
        <v>280</v>
      </c>
      <c r="M92" s="54" t="n">
        <f aca="false" ca="false" dt2D="false" dtr="false" t="normal">SUM(N92:R92)</f>
        <v>3741101.26</v>
      </c>
      <c r="N92" s="54" t="n"/>
      <c r="O92" s="54" t="n"/>
      <c r="P92" s="54" t="n">
        <v>0</v>
      </c>
      <c r="Q92" s="54" t="n">
        <v>3741101.26</v>
      </c>
      <c r="R92" s="54" t="n">
        <v>0</v>
      </c>
      <c r="S92" s="54" t="n">
        <f aca="false" ca="false" dt2D="false" dtr="false" t="normal">+Z92-M92</f>
        <v>0</v>
      </c>
      <c r="T92" s="54" t="n">
        <f aca="false" ca="false" dt2D="false" dtr="false" t="normal">$M92/($J92+$K92)</f>
        <v>599.6699996794151</v>
      </c>
      <c r="U92" s="54" t="n">
        <f aca="false" ca="false" dt2D="false" dtr="false" t="normal">$M92/($J92+$K92)</f>
        <v>599.6699996794151</v>
      </c>
      <c r="V92" s="52" t="n">
        <v>2025</v>
      </c>
      <c r="W92" s="58" t="n">
        <v>5175819.06</v>
      </c>
      <c r="X92" s="58" t="n">
        <f aca="false" ca="false" dt2D="false" dtr="false" t="normal">+(J92*12.98+K92*25.97)*12</f>
        <v>971724.3360000001</v>
      </c>
      <c r="Y92" s="58" t="n">
        <f aca="false" ca="false" dt2D="false" dtr="false" t="normal">+(J92*12.98+K92*25.97)*12*30</f>
        <v>29151730.080000006</v>
      </c>
      <c r="Z92" s="58" t="n">
        <f aca="false" ca="false" dt2D="false" dtr="false" t="normal">SUM(AA92:AO92)</f>
        <v>3741101.26</v>
      </c>
      <c r="AA92" s="58" t="n"/>
      <c r="AB92" s="58" t="n"/>
      <c r="AC92" s="58" t="n"/>
      <c r="AD92" s="58" t="n"/>
      <c r="AE92" s="58" t="n">
        <v>2526118.77</v>
      </c>
      <c r="AF92" s="58" t="n"/>
      <c r="AG92" s="58" t="n"/>
      <c r="AH92" s="58" t="n"/>
      <c r="AI92" s="58" t="n"/>
      <c r="AJ92" s="58" t="n"/>
      <c r="AK92" s="58" t="n"/>
      <c r="AL92" s="58" t="n"/>
      <c r="AM92" s="58" t="n">
        <v>1122330.38</v>
      </c>
      <c r="AN92" s="58" t="n">
        <v>37411.01</v>
      </c>
      <c r="AO92" s="58" t="n">
        <v>55241.1</v>
      </c>
      <c r="AP92" s="4" t="n">
        <f aca="false" ca="false" dt2D="false" dtr="false" t="normal">COUNTIF(AA92:AL92, "&gt;0")</f>
        <v>1</v>
      </c>
      <c r="AQ92" s="4" t="n">
        <f aca="false" ca="false" dt2D="false" dtr="false" t="normal">COUNTIF(AM92:AO92, "&gt;0")</f>
        <v>3</v>
      </c>
      <c r="AR92" s="4" t="n">
        <f aca="false" ca="false" dt2D="false" dtr="false" t="normal">+AP92+AQ92</f>
        <v>4</v>
      </c>
    </row>
    <row customFormat="true" customHeight="true" ht="12.75" outlineLevel="0" r="93" s="0">
      <c r="A93" s="49" t="n">
        <f aca="false" ca="false" dt2D="false" dtr="false" t="normal">+A92+1</f>
        <v>81</v>
      </c>
      <c r="B93" s="49" t="n">
        <f aca="false" ca="false" dt2D="false" dtr="false" t="normal">+B92+1</f>
        <v>81</v>
      </c>
      <c r="C93" s="50" t="s">
        <v>115</v>
      </c>
      <c r="D93" s="49" t="s">
        <v>165</v>
      </c>
      <c r="E93" s="51" t="s">
        <v>71</v>
      </c>
      <c r="F93" s="52" t="s">
        <v>56</v>
      </c>
      <c r="G93" s="52" t="n">
        <v>4</v>
      </c>
      <c r="H93" s="52" t="n">
        <v>6</v>
      </c>
      <c r="I93" s="53" t="n">
        <v>5052.85</v>
      </c>
      <c r="J93" s="53" t="n">
        <v>5052.85</v>
      </c>
      <c r="K93" s="53" t="n">
        <v>0</v>
      </c>
      <c r="L93" s="51" t="n">
        <v>216</v>
      </c>
      <c r="M93" s="54" t="n">
        <f aca="false" ca="false" dt2D="false" dtr="false" t="normal">SUM(N93:R93)</f>
        <v>9691568.409999998</v>
      </c>
      <c r="N93" s="54" t="n"/>
      <c r="O93" s="54" t="n"/>
      <c r="P93" s="54" t="n">
        <v>0</v>
      </c>
      <c r="Q93" s="54" t="n">
        <v>787031.916</v>
      </c>
      <c r="R93" s="54" t="n">
        <v>8904536.494</v>
      </c>
      <c r="S93" s="54" t="n">
        <f aca="false" ca="false" dt2D="false" dtr="false" t="normal">+Z93-M93</f>
        <v>0</v>
      </c>
      <c r="T93" s="54" t="n">
        <f aca="false" ca="false" dt2D="false" dtr="false" t="normal">$M93/($J93+$K93)</f>
        <v>1918.0399992083671</v>
      </c>
      <c r="U93" s="54" t="n">
        <f aca="false" ca="false" dt2D="false" dtr="false" t="normal">$M93/($J93+$K93)</f>
        <v>1918.0399992083671</v>
      </c>
      <c r="V93" s="52" t="n">
        <v>2025</v>
      </c>
      <c r="W93" s="58" t="n">
        <v>0</v>
      </c>
      <c r="X93" s="58" t="n">
        <f aca="false" ca="false" dt2D="false" dtr="false" t="normal">+(J93*12.98+K93*25.97)*12</f>
        <v>787031.916</v>
      </c>
      <c r="Y93" s="58" t="n">
        <f aca="false" ca="false" dt2D="false" dtr="false" t="normal">+(J93*12.98+K93*25.97)*12*30-'[3]Лист1'!$AQ$663</f>
        <v>14208935.030000001</v>
      </c>
      <c r="Z93" s="58" t="n">
        <f aca="false" ca="false" dt2D="false" dtr="false" t="normal">SUM(AA93:AO93)</f>
        <v>9691568.409999998</v>
      </c>
      <c r="AA93" s="58" t="n"/>
      <c r="AB93" s="58" t="n">
        <v>5801882.59</v>
      </c>
      <c r="AC93" s="58" t="n"/>
      <c r="AD93" s="58" t="n"/>
      <c r="AE93" s="58" t="n">
        <v>2045987.76</v>
      </c>
      <c r="AF93" s="58" t="n"/>
      <c r="AG93" s="58" t="n"/>
      <c r="AH93" s="58" t="n"/>
      <c r="AI93" s="58" t="n"/>
      <c r="AJ93" s="58" t="n"/>
      <c r="AK93" s="58" t="n"/>
      <c r="AL93" s="58" t="n"/>
      <c r="AM93" s="58" t="n">
        <v>1575165.35</v>
      </c>
      <c r="AN93" s="58" t="n">
        <v>96915.68</v>
      </c>
      <c r="AO93" s="58" t="n">
        <v>171617.03</v>
      </c>
      <c r="AP93" s="4" t="n">
        <f aca="false" ca="false" dt2D="false" dtr="false" t="normal">COUNTIF(AA93:AL93, "&gt;0")</f>
        <v>2</v>
      </c>
      <c r="AQ93" s="4" t="n">
        <f aca="false" ca="false" dt2D="false" dtr="false" t="normal">COUNTIF(AM93:AO93, "&gt;0")</f>
        <v>3</v>
      </c>
      <c r="AR93" s="4" t="n">
        <f aca="false" ca="false" dt2D="false" dtr="false" t="normal">+AP93+AQ93</f>
        <v>5</v>
      </c>
    </row>
    <row customFormat="true" customHeight="true" ht="12.75" outlineLevel="0" r="94" s="0">
      <c r="A94" s="49" t="n">
        <f aca="false" ca="false" dt2D="false" dtr="false" t="normal">+A93+1</f>
        <v>82</v>
      </c>
      <c r="B94" s="49" t="n">
        <f aca="false" ca="false" dt2D="false" dtr="false" t="normal">+B93+1</f>
        <v>82</v>
      </c>
      <c r="C94" s="50" t="s">
        <v>113</v>
      </c>
      <c r="D94" s="49" t="s">
        <v>166</v>
      </c>
      <c r="E94" s="51" t="n">
        <v>1976</v>
      </c>
      <c r="F94" s="52" t="s">
        <v>56</v>
      </c>
      <c r="G94" s="52" t="n">
        <v>4</v>
      </c>
      <c r="H94" s="52" t="n">
        <v>6</v>
      </c>
      <c r="I94" s="53" t="n">
        <v>5761.37</v>
      </c>
      <c r="J94" s="53" t="n">
        <v>4953.17</v>
      </c>
      <c r="K94" s="53" t="n">
        <v>0</v>
      </c>
      <c r="L94" s="51" t="n">
        <v>208</v>
      </c>
      <c r="M94" s="54" t="n">
        <f aca="false" ca="false" dt2D="false" dtr="false" t="normal">SUM(N94:R94)</f>
        <v>2447844.2</v>
      </c>
      <c r="N94" s="54" t="n"/>
      <c r="O94" s="54" t="n"/>
      <c r="P94" s="54" t="n"/>
      <c r="Q94" s="54" t="n">
        <v>771505.7592</v>
      </c>
      <c r="R94" s="54" t="n">
        <v>1676338.4408</v>
      </c>
      <c r="S94" s="54" t="n">
        <f aca="false" ca="false" dt2D="false" dtr="false" t="normal">+Z94-M94</f>
        <v>0</v>
      </c>
      <c r="T94" s="54" t="n">
        <f aca="false" ca="false" dt2D="false" dtr="false" t="normal">$M94/($J94+$K94)</f>
        <v>494.19749372624</v>
      </c>
      <c r="U94" s="54" t="n">
        <f aca="false" ca="false" dt2D="false" dtr="false" t="normal">$M94/($J94+$K94)</f>
        <v>494.19749372624</v>
      </c>
      <c r="V94" s="52" t="n">
        <v>2025</v>
      </c>
      <c r="W94" s="58" t="n">
        <v>0</v>
      </c>
      <c r="X94" s="58" t="n">
        <f aca="false" ca="false" dt2D="false" dtr="false" t="normal">+(J94*12.98+K94*25.97)*12</f>
        <v>771505.7592</v>
      </c>
      <c r="Y94" s="58" t="n">
        <f aca="false" ca="false" dt2D="false" dtr="false" t="normal">+(J94*12.98+K94*25.97)*12*30-'[1]Лист1'!$AQ$304</f>
        <v>15745287.366</v>
      </c>
      <c r="Z94" s="58" t="n">
        <f aca="false" ca="false" dt2D="false" dtr="false" t="normal">SUM(AA94:AO94)</f>
        <v>2447844.2</v>
      </c>
      <c r="AA94" s="58" t="n">
        <v>0</v>
      </c>
      <c r="AB94" s="58" t="n"/>
      <c r="AC94" s="58" t="n"/>
      <c r="AD94" s="58" t="n"/>
      <c r="AE94" s="58" t="n">
        <v>2447844.2</v>
      </c>
      <c r="AF94" s="58" t="n"/>
      <c r="AG94" s="58" t="n"/>
      <c r="AH94" s="58" t="n">
        <v>0</v>
      </c>
      <c r="AI94" s="58" t="n">
        <v>0</v>
      </c>
      <c r="AJ94" s="58" t="n">
        <v>0</v>
      </c>
      <c r="AK94" s="58" t="n">
        <v>0</v>
      </c>
      <c r="AL94" s="58" t="n"/>
      <c r="AM94" s="58" t="n"/>
      <c r="AN94" s="58" t="n"/>
      <c r="AO94" s="58" t="n"/>
      <c r="AP94" s="4" t="n">
        <f aca="false" ca="false" dt2D="false" dtr="false" t="normal">COUNTIF(AA94:AL94, "&gt;0")</f>
        <v>1</v>
      </c>
      <c r="AQ94" s="4" t="n">
        <f aca="false" ca="false" dt2D="false" dtr="false" t="normal">COUNTIF(AM94:AO94, "&gt;0")</f>
        <v>0</v>
      </c>
      <c r="AR94" s="4" t="n">
        <f aca="false" ca="false" dt2D="false" dtr="false" t="normal">+AP94+AQ94</f>
        <v>1</v>
      </c>
    </row>
    <row customFormat="true" customHeight="true" ht="12.75" outlineLevel="0" r="95" s="0">
      <c r="A95" s="49" t="n">
        <f aca="false" ca="false" dt2D="false" dtr="false" t="normal">+A94+1</f>
        <v>83</v>
      </c>
      <c r="B95" s="49" t="n">
        <f aca="false" ca="false" dt2D="false" dtr="false" t="normal">+B94+1</f>
        <v>83</v>
      </c>
      <c r="C95" s="50" t="s">
        <v>115</v>
      </c>
      <c r="D95" s="49" t="s">
        <v>167</v>
      </c>
      <c r="E95" s="51" t="s">
        <v>117</v>
      </c>
      <c r="F95" s="52" t="s">
        <v>56</v>
      </c>
      <c r="G95" s="52" t="n">
        <v>4</v>
      </c>
      <c r="H95" s="52" t="n">
        <v>4</v>
      </c>
      <c r="I95" s="53" t="n">
        <v>2649.95</v>
      </c>
      <c r="J95" s="53" t="n">
        <v>2649.95</v>
      </c>
      <c r="K95" s="53" t="n">
        <v>0</v>
      </c>
      <c r="L95" s="51" t="n">
        <v>145</v>
      </c>
      <c r="M95" s="54" t="n">
        <f aca="false" ca="false" dt2D="false" dtr="false" t="normal">SUM(N95:R95)</f>
        <v>1589095.52</v>
      </c>
      <c r="N95" s="54" t="n"/>
      <c r="O95" s="54" t="n"/>
      <c r="P95" s="54" t="n">
        <v>0</v>
      </c>
      <c r="Q95" s="54" t="n">
        <v>1589095.52</v>
      </c>
      <c r="R95" s="54" t="n">
        <v>0</v>
      </c>
      <c r="S95" s="54" t="n">
        <f aca="false" ca="false" dt2D="false" dtr="false" t="normal">+Z95-M95</f>
        <v>0</v>
      </c>
      <c r="T95" s="54" t="n">
        <f aca="false" ca="false" dt2D="false" dtr="false" t="normal">$M95/($J95+$K95)</f>
        <v>599.6700013207796</v>
      </c>
      <c r="U95" s="54" t="n">
        <f aca="false" ca="false" dt2D="false" dtr="false" t="normal">$M95/($J95+$K95)</f>
        <v>599.6700013207796</v>
      </c>
      <c r="V95" s="52" t="n">
        <v>2025</v>
      </c>
      <c r="W95" s="58" t="n">
        <v>1959643.19</v>
      </c>
      <c r="X95" s="58" t="n">
        <f aca="false" ca="false" dt2D="false" dtr="false" t="normal">+(J95*12.98+K95*25.97)*12</f>
        <v>412756.21200000006</v>
      </c>
      <c r="Y95" s="58" t="n">
        <f aca="false" ca="false" dt2D="false" dtr="false" t="normal">+(J95*12.98+K95*25.97)*12*30</f>
        <v>12382686.360000001</v>
      </c>
      <c r="Z95" s="58" t="n">
        <f aca="false" ca="false" dt2D="false" dtr="false" t="normal">SUM(AA95:AO95)</f>
        <v>1589095.52</v>
      </c>
      <c r="AA95" s="58" t="n"/>
      <c r="AB95" s="58" t="n"/>
      <c r="AC95" s="58" t="n"/>
      <c r="AD95" s="58" t="n"/>
      <c r="AE95" s="58" t="n">
        <v>1073011.32</v>
      </c>
      <c r="AF95" s="58" t="n"/>
      <c r="AG95" s="58" t="n"/>
      <c r="AH95" s="58" t="n"/>
      <c r="AI95" s="58" t="n"/>
      <c r="AJ95" s="58" t="n"/>
      <c r="AK95" s="58" t="n"/>
      <c r="AL95" s="58" t="n"/>
      <c r="AM95" s="58" t="n">
        <v>476728.66</v>
      </c>
      <c r="AN95" s="58" t="n">
        <v>15890.96</v>
      </c>
      <c r="AO95" s="58" t="n">
        <v>23464.58</v>
      </c>
      <c r="AP95" s="4" t="n">
        <f aca="false" ca="false" dt2D="false" dtr="false" t="normal">COUNTIF(AA95:AL95, "&gt;0")</f>
        <v>1</v>
      </c>
      <c r="AQ95" s="4" t="n">
        <f aca="false" ca="false" dt2D="false" dtr="false" t="normal">COUNTIF(AM95:AO95, "&gt;0")</f>
        <v>3</v>
      </c>
      <c r="AR95" s="4" t="n">
        <f aca="false" ca="false" dt2D="false" dtr="false" t="normal">+AP95+AQ95</f>
        <v>4</v>
      </c>
    </row>
    <row customFormat="true" customHeight="true" ht="12.75" outlineLevel="0" r="96" s="0">
      <c r="A96" s="49" t="n">
        <f aca="false" ca="false" dt2D="false" dtr="false" t="normal">+A95+1</f>
        <v>84</v>
      </c>
      <c r="B96" s="49" t="n">
        <f aca="false" ca="false" dt2D="false" dtr="false" t="normal">+B95+1</f>
        <v>84</v>
      </c>
      <c r="C96" s="50" t="s">
        <v>115</v>
      </c>
      <c r="D96" s="49" t="s">
        <v>168</v>
      </c>
      <c r="E96" s="51" t="s">
        <v>94</v>
      </c>
      <c r="F96" s="52" t="s">
        <v>56</v>
      </c>
      <c r="G96" s="52" t="n">
        <v>3</v>
      </c>
      <c r="H96" s="52" t="n">
        <v>3</v>
      </c>
      <c r="I96" s="53" t="n">
        <v>1362.6</v>
      </c>
      <c r="J96" s="53" t="n">
        <v>1362.6</v>
      </c>
      <c r="K96" s="53" t="n">
        <v>0</v>
      </c>
      <c r="L96" s="51" t="n">
        <v>54</v>
      </c>
      <c r="M96" s="54" t="n">
        <f aca="false" ca="false" dt2D="false" dtr="false" t="normal">SUM(N96:R96)</f>
        <v>4906408.289999999</v>
      </c>
      <c r="N96" s="54" t="n"/>
      <c r="O96" s="54" t="n">
        <v>1105077.424</v>
      </c>
      <c r="P96" s="54" t="n">
        <v>0</v>
      </c>
      <c r="Q96" s="54" t="n">
        <v>212238.576</v>
      </c>
      <c r="R96" s="54" t="n">
        <v>3589092.29</v>
      </c>
      <c r="S96" s="54" t="n">
        <f aca="false" ca="false" dt2D="false" dtr="false" t="normal">+Z96-M96</f>
        <v>0</v>
      </c>
      <c r="T96" s="54" t="n">
        <f aca="false" ca="false" dt2D="false" dtr="false" t="normal">$M96/($J96+$K96)</f>
        <v>3600.769330691325</v>
      </c>
      <c r="U96" s="54" t="n">
        <f aca="false" ca="false" dt2D="false" dtr="false" t="normal">$M96/($J96+$K96)</f>
        <v>3600.769330691325</v>
      </c>
      <c r="V96" s="52" t="n">
        <v>2025</v>
      </c>
      <c r="W96" s="58" t="n">
        <v>0</v>
      </c>
      <c r="X96" s="58" t="n">
        <f aca="false" ca="false" dt2D="false" dtr="false" t="normal">+(J96*12.98+K96*25.97)*12</f>
        <v>212238.576</v>
      </c>
      <c r="Y96" s="58" t="n">
        <f aca="false" ca="false" dt2D="false" dtr="false" t="normal">+(J96*12.98+K96*25.97)*12*30-'[3]Лист1'!$AQ$673</f>
        <v>3589092.29</v>
      </c>
      <c r="Z96" s="58" t="n">
        <f aca="false" ca="false" dt2D="false" dtr="false" t="normal">SUM(AA96:AO96)</f>
        <v>4906408.29</v>
      </c>
      <c r="AA96" s="58" t="n"/>
      <c r="AB96" s="58" t="n">
        <v>2796445.91</v>
      </c>
      <c r="AC96" s="58" t="n"/>
      <c r="AD96" s="58" t="n">
        <v>1144056.12</v>
      </c>
      <c r="AE96" s="58" t="n">
        <v>652212.75</v>
      </c>
      <c r="AF96" s="58" t="n"/>
      <c r="AG96" s="58" t="n"/>
      <c r="AH96" s="58" t="n"/>
      <c r="AI96" s="58" t="n"/>
      <c r="AJ96" s="58" t="n"/>
      <c r="AK96" s="58" t="n"/>
      <c r="AL96" s="58" t="n"/>
      <c r="AM96" s="58" t="n">
        <v>289771.88</v>
      </c>
      <c r="AN96" s="58" t="n">
        <v>9659.06</v>
      </c>
      <c r="AO96" s="58" t="n">
        <v>14262.57</v>
      </c>
      <c r="AP96" s="4" t="n">
        <f aca="false" ca="false" dt2D="false" dtr="false" t="normal">COUNTIF(AA96:AL96, "&gt;0")</f>
        <v>3</v>
      </c>
      <c r="AQ96" s="4" t="n">
        <f aca="false" ca="false" dt2D="false" dtr="false" t="normal">COUNTIF(AM96:AO96, "&gt;0")</f>
        <v>3</v>
      </c>
      <c r="AR96" s="4" t="n">
        <f aca="false" ca="false" dt2D="false" dtr="false" t="normal">+AP96+AQ96</f>
        <v>6</v>
      </c>
    </row>
    <row customFormat="true" customHeight="true" ht="12.75" outlineLevel="0" r="97" s="0">
      <c r="A97" s="49" t="n">
        <f aca="false" ca="false" dt2D="false" dtr="false" t="normal">+A96+1</f>
        <v>85</v>
      </c>
      <c r="B97" s="49" t="n">
        <f aca="false" ca="false" dt2D="false" dtr="false" t="normal">+B96+1</f>
        <v>85</v>
      </c>
      <c r="C97" s="50" t="s">
        <v>115</v>
      </c>
      <c r="D97" s="49" t="s">
        <v>169</v>
      </c>
      <c r="E97" s="51" t="s">
        <v>58</v>
      </c>
      <c r="F97" s="52" t="s">
        <v>56</v>
      </c>
      <c r="G97" s="52" t="n">
        <v>6</v>
      </c>
      <c r="H97" s="52" t="n">
        <v>1</v>
      </c>
      <c r="I97" s="53" t="n">
        <v>6309.8</v>
      </c>
      <c r="J97" s="53" t="n">
        <v>6309.8</v>
      </c>
      <c r="K97" s="53" t="n">
        <v>0</v>
      </c>
      <c r="L97" s="51" t="n">
        <v>281</v>
      </c>
      <c r="M97" s="54" t="n">
        <f aca="false" ca="false" dt2D="false" dtr="false" t="normal">SUM(N97:R97)</f>
        <v>3783797.77</v>
      </c>
      <c r="N97" s="54" t="n"/>
      <c r="O97" s="54" t="n"/>
      <c r="P97" s="54" t="n">
        <v>0</v>
      </c>
      <c r="Q97" s="54" t="n">
        <v>3783797.77</v>
      </c>
      <c r="R97" s="54" t="n">
        <v>0</v>
      </c>
      <c r="S97" s="54" t="n">
        <f aca="false" ca="false" dt2D="false" dtr="false" t="normal">+Z97-M97</f>
        <v>0</v>
      </c>
      <c r="T97" s="54" t="n">
        <f aca="false" ca="false" dt2D="false" dtr="false" t="normal">$M97/($J97+$K97)</f>
        <v>599.6700006339345</v>
      </c>
      <c r="U97" s="54" t="n">
        <f aca="false" ca="false" dt2D="false" dtr="false" t="normal">$M97/($J97+$K97)</f>
        <v>599.6700006339345</v>
      </c>
      <c r="V97" s="52" t="n">
        <v>2025</v>
      </c>
      <c r="W97" s="58" t="n">
        <v>5307011.75</v>
      </c>
      <c r="X97" s="58" t="n">
        <f aca="false" ca="false" dt2D="false" dtr="false" t="normal">+(J97*17.26+K97*29.25)*12</f>
        <v>1306885.776</v>
      </c>
      <c r="Y97" s="58" t="n">
        <f aca="false" ca="false" dt2D="false" dtr="false" t="normal">+(J97*17.26+K97*29.25)*12*30</f>
        <v>39206573.28</v>
      </c>
      <c r="Z97" s="58" t="n">
        <f aca="false" ca="false" dt2D="false" dtr="false" t="normal">SUM(AA97:AO97)</f>
        <v>3783797.77</v>
      </c>
      <c r="AA97" s="58" t="n"/>
      <c r="AB97" s="58" t="n"/>
      <c r="AC97" s="58" t="n"/>
      <c r="AD97" s="58" t="n"/>
      <c r="AE97" s="58" t="n">
        <v>2554948.9</v>
      </c>
      <c r="AF97" s="58" t="n"/>
      <c r="AG97" s="58" t="n"/>
      <c r="AH97" s="58" t="n"/>
      <c r="AI97" s="58" t="n"/>
      <c r="AJ97" s="58" t="n"/>
      <c r="AK97" s="58" t="n"/>
      <c r="AL97" s="58" t="n"/>
      <c r="AM97" s="58" t="n">
        <v>1135139.33</v>
      </c>
      <c r="AN97" s="58" t="n">
        <v>37837.98</v>
      </c>
      <c r="AO97" s="58" t="n">
        <v>55871.56</v>
      </c>
      <c r="AP97" s="4" t="n">
        <f aca="false" ca="false" dt2D="false" dtr="false" t="normal">COUNTIF(AA97:AL97, "&gt;0")</f>
        <v>1</v>
      </c>
      <c r="AQ97" s="4" t="n">
        <f aca="false" ca="false" dt2D="false" dtr="false" t="normal">COUNTIF(AM97:AO97, "&gt;0")</f>
        <v>3</v>
      </c>
      <c r="AR97" s="4" t="n">
        <f aca="false" ca="false" dt2D="false" dtr="false" t="normal">+AP97+AQ97</f>
        <v>4</v>
      </c>
    </row>
    <row customFormat="true" customHeight="true" ht="12.75" outlineLevel="0" r="98" s="0">
      <c r="A98" s="49" t="n">
        <f aca="false" ca="false" dt2D="false" dtr="false" t="normal">+A97+1</f>
        <v>86</v>
      </c>
      <c r="B98" s="49" t="n">
        <f aca="false" ca="false" dt2D="false" dtr="false" t="normal">+B97+1</f>
        <v>86</v>
      </c>
      <c r="C98" s="50" t="s">
        <v>115</v>
      </c>
      <c r="D98" s="49" t="s">
        <v>170</v>
      </c>
      <c r="E98" s="51" t="s">
        <v>107</v>
      </c>
      <c r="F98" s="52" t="s">
        <v>56</v>
      </c>
      <c r="G98" s="52" t="n">
        <v>5</v>
      </c>
      <c r="H98" s="52" t="n">
        <v>4</v>
      </c>
      <c r="I98" s="53" t="n">
        <v>4314.2</v>
      </c>
      <c r="J98" s="53" t="n">
        <v>4314.2</v>
      </c>
      <c r="K98" s="53" t="n">
        <v>0</v>
      </c>
      <c r="L98" s="51" t="n">
        <v>231</v>
      </c>
      <c r="M98" s="54" t="n">
        <f aca="false" ca="false" dt2D="false" dtr="false" t="normal">SUM(N98:R98)</f>
        <v>2587096.3</v>
      </c>
      <c r="N98" s="54" t="n"/>
      <c r="O98" s="54" t="n"/>
      <c r="P98" s="54" t="n">
        <v>0</v>
      </c>
      <c r="Q98" s="54" t="n">
        <v>2587096.3</v>
      </c>
      <c r="R98" s="54" t="n">
        <v>0</v>
      </c>
      <c r="S98" s="54" t="n">
        <f aca="false" ca="false" dt2D="false" dtr="false" t="normal">+Z98-M98</f>
        <v>0</v>
      </c>
      <c r="T98" s="54" t="n">
        <f aca="false" ca="false" dt2D="false" dtr="false" t="normal">$M98/($J98+$K98)</f>
        <v>599.6699967549024</v>
      </c>
      <c r="U98" s="54" t="n">
        <f aca="false" ca="false" dt2D="false" dtr="false" t="normal">$M98/($J98+$K98)</f>
        <v>599.6699967549024</v>
      </c>
      <c r="V98" s="52" t="n">
        <v>2025</v>
      </c>
      <c r="W98" s="58" t="n">
        <v>3467149.73</v>
      </c>
      <c r="X98" s="58" t="n">
        <f aca="false" ca="false" dt2D="false" dtr="false" t="normal">+(J98*12.98+K98*25.97)*12</f>
        <v>671979.792</v>
      </c>
      <c r="Y98" s="58" t="n">
        <f aca="false" ca="false" dt2D="false" dtr="false" t="normal">+(J98*12.98+K98*25.97)*12*30</f>
        <v>20159393.76</v>
      </c>
      <c r="Z98" s="58" t="n">
        <f aca="false" ca="false" dt2D="false" dtr="false" t="normal">SUM(AA98:AO98)</f>
        <v>2587096.3</v>
      </c>
      <c r="AA98" s="58" t="n"/>
      <c r="AB98" s="58" t="n"/>
      <c r="AC98" s="58" t="n"/>
      <c r="AD98" s="58" t="n"/>
      <c r="AE98" s="58" t="n">
        <v>1746895.39</v>
      </c>
      <c r="AF98" s="58" t="n"/>
      <c r="AG98" s="58" t="n"/>
      <c r="AH98" s="58" t="n"/>
      <c r="AI98" s="58" t="n"/>
      <c r="AJ98" s="58" t="n"/>
      <c r="AK98" s="58" t="n"/>
      <c r="AL98" s="58" t="n"/>
      <c r="AM98" s="58" t="n">
        <v>776128.89</v>
      </c>
      <c r="AN98" s="58" t="n">
        <v>25870.96</v>
      </c>
      <c r="AO98" s="58" t="n">
        <v>38201.06</v>
      </c>
      <c r="AP98" s="4" t="n">
        <f aca="false" ca="false" dt2D="false" dtr="false" t="normal">COUNTIF(AA98:AL98, "&gt;0")</f>
        <v>1</v>
      </c>
      <c r="AQ98" s="4" t="n">
        <f aca="false" ca="false" dt2D="false" dtr="false" t="normal">COUNTIF(AM98:AO98, "&gt;0")</f>
        <v>3</v>
      </c>
      <c r="AR98" s="4" t="n">
        <f aca="false" ca="false" dt2D="false" dtr="false" t="normal">+AP98+AQ98</f>
        <v>4</v>
      </c>
    </row>
    <row customFormat="true" customHeight="true" ht="12.75" outlineLevel="0" r="99" s="0">
      <c r="A99" s="49" t="n">
        <f aca="false" ca="false" dt2D="false" dtr="false" t="normal">+A98+1</f>
        <v>87</v>
      </c>
      <c r="B99" s="49" t="n">
        <f aca="false" ca="false" dt2D="false" dtr="false" t="normal">+B98+1</f>
        <v>87</v>
      </c>
      <c r="C99" s="50" t="s">
        <v>113</v>
      </c>
      <c r="D99" s="49" t="s">
        <v>171</v>
      </c>
      <c r="E99" s="51" t="n">
        <v>1981</v>
      </c>
      <c r="F99" s="52" t="s">
        <v>56</v>
      </c>
      <c r="G99" s="52" t="n">
        <v>5</v>
      </c>
      <c r="H99" s="52" t="n">
        <v>4</v>
      </c>
      <c r="I99" s="53" t="n">
        <v>4887.3</v>
      </c>
      <c r="J99" s="53" t="n">
        <v>4312.9</v>
      </c>
      <c r="K99" s="53" t="n">
        <v>0</v>
      </c>
      <c r="L99" s="51" t="n">
        <v>195</v>
      </c>
      <c r="M99" s="54" t="n">
        <f aca="false" ca="false" dt2D="false" dtr="false" t="normal">SUM(N99:R99)</f>
        <v>1589534.66</v>
      </c>
      <c r="N99" s="54" t="n"/>
      <c r="O99" s="54" t="n"/>
      <c r="P99" s="54" t="n"/>
      <c r="Q99" s="54" t="n">
        <v>671777.304</v>
      </c>
      <c r="R99" s="54" t="n">
        <v>917757.356</v>
      </c>
      <c r="S99" s="54" t="n">
        <f aca="false" ca="false" dt2D="false" dtr="false" t="normal">+Z99-M99</f>
        <v>0</v>
      </c>
      <c r="T99" s="54" t="n">
        <f aca="false" ca="false" dt2D="false" dtr="false" t="normal">$M99/($J99+$K99)</f>
        <v>368.5535625681096</v>
      </c>
      <c r="U99" s="54" t="n">
        <f aca="false" ca="false" dt2D="false" dtr="false" t="normal">$M99/($J99+$K99)</f>
        <v>368.5535625681096</v>
      </c>
      <c r="V99" s="52" t="n">
        <v>2025</v>
      </c>
      <c r="W99" s="58" t="n"/>
      <c r="X99" s="58" t="n">
        <f aca="false" ca="false" dt2D="false" dtr="false" t="normal">+(J99*12.98+K99*25.97)*12</f>
        <v>671777.304</v>
      </c>
      <c r="Y99" s="58" t="n">
        <f aca="false" ca="false" dt2D="false" dtr="false" t="normal">+(J99*12.98+K99*25.97)*12*30-'[1]Лист1'!$AQ$313</f>
        <v>11346924.940000001</v>
      </c>
      <c r="Z99" s="58" t="n">
        <f aca="false" ca="false" dt2D="false" dtr="false" t="normal">SUM(AA99:AO99)</f>
        <v>1589534.66</v>
      </c>
      <c r="AA99" s="58" t="n"/>
      <c r="AB99" s="58" t="n"/>
      <c r="AC99" s="58" t="n"/>
      <c r="AD99" s="58" t="n"/>
      <c r="AE99" s="58" t="n"/>
      <c r="AF99" s="58" t="n"/>
      <c r="AG99" s="58" t="n"/>
      <c r="AH99" s="58" t="n"/>
      <c r="AI99" s="58" t="n"/>
      <c r="AJ99" s="58" t="n"/>
      <c r="AK99" s="58" t="n"/>
      <c r="AL99" s="58" t="n">
        <v>1589534.66</v>
      </c>
      <c r="AM99" s="58" t="n"/>
      <c r="AN99" s="58" t="n"/>
      <c r="AO99" s="58" t="n"/>
      <c r="AP99" s="4" t="n">
        <f aca="false" ca="false" dt2D="false" dtr="false" t="normal">COUNTIF(AA99:AL99, "&gt;0")</f>
        <v>1</v>
      </c>
      <c r="AQ99" s="4" t="n">
        <f aca="false" ca="false" dt2D="false" dtr="false" t="normal">COUNTIF(AM99:AO99, "&gt;0")</f>
        <v>0</v>
      </c>
      <c r="AR99" s="4" t="n">
        <f aca="false" ca="false" dt2D="false" dtr="false" t="normal">+AP99+AQ99</f>
        <v>1</v>
      </c>
    </row>
    <row customFormat="true" customHeight="true" ht="12.75" outlineLevel="0" r="100" s="0">
      <c r="A100" s="49" t="n">
        <f aca="false" ca="false" dt2D="false" dtr="false" t="normal">+A99+1</f>
        <v>88</v>
      </c>
      <c r="B100" s="49" t="n">
        <f aca="false" ca="false" dt2D="false" dtr="false" t="normal">+B99+1</f>
        <v>88</v>
      </c>
      <c r="C100" s="50" t="s">
        <v>115</v>
      </c>
      <c r="D100" s="49" t="s">
        <v>172</v>
      </c>
      <c r="E100" s="51" t="s">
        <v>164</v>
      </c>
      <c r="F100" s="52" t="s">
        <v>56</v>
      </c>
      <c r="G100" s="52" t="n">
        <v>5</v>
      </c>
      <c r="H100" s="52" t="n">
        <v>4</v>
      </c>
      <c r="I100" s="53" t="n">
        <v>4294.2</v>
      </c>
      <c r="J100" s="53" t="n">
        <v>4294.2</v>
      </c>
      <c r="K100" s="53" t="n">
        <v>0</v>
      </c>
      <c r="L100" s="51" t="n">
        <v>193</v>
      </c>
      <c r="M100" s="54" t="n">
        <f aca="false" ca="false" dt2D="false" dtr="false" t="normal">SUM(N100:R100)</f>
        <v>2575102.91</v>
      </c>
      <c r="N100" s="54" t="n"/>
      <c r="O100" s="54" t="n"/>
      <c r="P100" s="54" t="n">
        <v>0</v>
      </c>
      <c r="Q100" s="54" t="n">
        <v>2575102.91</v>
      </c>
      <c r="R100" s="54" t="n">
        <v>0</v>
      </c>
      <c r="S100" s="54" t="n">
        <f aca="false" ca="false" dt2D="false" dtr="false" t="normal">+Z100-M100</f>
        <v>0</v>
      </c>
      <c r="T100" s="54" t="n">
        <f aca="false" ca="false" dt2D="false" dtr="false" t="normal">$M100/($J100+$K100)</f>
        <v>599.6699990685111</v>
      </c>
      <c r="U100" s="54" t="n">
        <f aca="false" ca="false" dt2D="false" dtr="false" t="normal">$M100/($J100+$K100)</f>
        <v>599.6699990685111</v>
      </c>
      <c r="V100" s="52" t="n">
        <v>2025</v>
      </c>
      <c r="W100" s="58" t="n">
        <v>3616240.71</v>
      </c>
      <c r="X100" s="58" t="n">
        <f aca="false" ca="false" dt2D="false" dtr="false" t="normal">+(J100*12.98+K100*25.97)*12</f>
        <v>668864.592</v>
      </c>
      <c r="Y100" s="58" t="n">
        <f aca="false" ca="false" dt2D="false" dtr="false" t="normal">+(J100*12.98+K100*25.97)*12*30</f>
        <v>20065937.759999998</v>
      </c>
      <c r="Z100" s="58" t="n">
        <f aca="false" ca="false" dt2D="false" dtr="false" t="normal">SUM(AA100:AO100)</f>
        <v>2575102.91</v>
      </c>
      <c r="AA100" s="58" t="n"/>
      <c r="AB100" s="58" t="n"/>
      <c r="AC100" s="58" t="n"/>
      <c r="AD100" s="58" t="n"/>
      <c r="AE100" s="58" t="n">
        <v>1738797.04</v>
      </c>
      <c r="AF100" s="58" t="n"/>
      <c r="AG100" s="58" t="n"/>
      <c r="AH100" s="58" t="n"/>
      <c r="AI100" s="58" t="n"/>
      <c r="AJ100" s="58" t="n"/>
      <c r="AK100" s="58" t="n"/>
      <c r="AL100" s="58" t="n"/>
      <c r="AM100" s="58" t="n">
        <v>772530.87</v>
      </c>
      <c r="AN100" s="58" t="n">
        <v>25751.03</v>
      </c>
      <c r="AO100" s="58" t="n">
        <v>38023.97</v>
      </c>
      <c r="AP100" s="4" t="n">
        <f aca="false" ca="false" dt2D="false" dtr="false" t="normal">COUNTIF(AA100:AL100, "&gt;0")</f>
        <v>1</v>
      </c>
      <c r="AQ100" s="4" t="n">
        <f aca="false" ca="false" dt2D="false" dtr="false" t="normal">COUNTIF(AM100:AO100, "&gt;0")</f>
        <v>3</v>
      </c>
      <c r="AR100" s="4" t="n">
        <f aca="false" ca="false" dt2D="false" dtr="false" t="normal">+AP100+AQ100</f>
        <v>4</v>
      </c>
    </row>
    <row customFormat="true" customHeight="true" ht="12.75" outlineLevel="0" r="101" s="0">
      <c r="A101" s="49" t="n">
        <f aca="false" ca="false" dt2D="false" dtr="false" t="normal">+A100+1</f>
        <v>89</v>
      </c>
      <c r="B101" s="49" t="n">
        <f aca="false" ca="false" dt2D="false" dtr="false" t="normal">+B100+1</f>
        <v>89</v>
      </c>
      <c r="C101" s="50" t="s">
        <v>115</v>
      </c>
      <c r="D101" s="49" t="s">
        <v>173</v>
      </c>
      <c r="E101" s="51" t="s">
        <v>164</v>
      </c>
      <c r="F101" s="52" t="s">
        <v>56</v>
      </c>
      <c r="G101" s="52" t="n">
        <v>4</v>
      </c>
      <c r="H101" s="52" t="n">
        <v>4</v>
      </c>
      <c r="I101" s="53" t="n">
        <v>4317.5</v>
      </c>
      <c r="J101" s="53" t="n">
        <v>4317.5</v>
      </c>
      <c r="K101" s="53" t="n">
        <v>0</v>
      </c>
      <c r="L101" s="51" t="n">
        <v>193</v>
      </c>
      <c r="M101" s="54" t="n">
        <f aca="false" ca="false" dt2D="false" dtr="false" t="normal">SUM(N101:R101)</f>
        <v>2589075.2199999997</v>
      </c>
      <c r="N101" s="54" t="n"/>
      <c r="O101" s="54" t="n"/>
      <c r="P101" s="54" t="n">
        <v>0</v>
      </c>
      <c r="Q101" s="54" t="n">
        <v>2589075.22</v>
      </c>
      <c r="R101" s="54" t="n">
        <v>0</v>
      </c>
      <c r="S101" s="54" t="n">
        <f aca="false" ca="false" dt2D="false" dtr="false" t="normal">+Z101-M101</f>
        <v>0</v>
      </c>
      <c r="T101" s="54" t="n">
        <f aca="false" ca="false" dt2D="false" dtr="false" t="normal">$M101/($J101+$K101)</f>
        <v>599.6699988419224</v>
      </c>
      <c r="U101" s="54" t="n">
        <f aca="false" ca="false" dt2D="false" dtr="false" t="normal">$M101/($J101+$K101)</f>
        <v>599.6699988419224</v>
      </c>
      <c r="V101" s="52" t="n">
        <v>2025</v>
      </c>
      <c r="W101" s="58" t="n">
        <v>3492000.77</v>
      </c>
      <c r="X101" s="58" t="n">
        <f aca="false" ca="false" dt2D="false" dtr="false" t="normal">+(J101*12.98+K101*25.97)*12</f>
        <v>672493.8</v>
      </c>
      <c r="Y101" s="58" t="n">
        <f aca="false" ca="false" dt2D="false" dtr="false" t="normal">+(J101*12.98+K101*25.97)*12*30</f>
        <v>20174814</v>
      </c>
      <c r="Z101" s="58" t="n">
        <f aca="false" ca="false" dt2D="false" dtr="false" t="normal">SUM(AA101:AO101)</f>
        <v>2589075.2199999997</v>
      </c>
      <c r="AA101" s="58" t="n"/>
      <c r="AB101" s="58" t="n"/>
      <c r="AC101" s="58" t="n"/>
      <c r="AD101" s="58" t="n"/>
      <c r="AE101" s="58" t="n">
        <v>1748231.62</v>
      </c>
      <c r="AF101" s="58" t="n"/>
      <c r="AG101" s="58" t="n"/>
      <c r="AH101" s="58" t="n"/>
      <c r="AI101" s="58" t="n"/>
      <c r="AJ101" s="58" t="n"/>
      <c r="AK101" s="58" t="n"/>
      <c r="AL101" s="58" t="n"/>
      <c r="AM101" s="58" t="n">
        <v>776722.57</v>
      </c>
      <c r="AN101" s="58" t="n">
        <v>25890.75</v>
      </c>
      <c r="AO101" s="58" t="n">
        <v>38230.28</v>
      </c>
      <c r="AP101" s="4" t="n">
        <f aca="false" ca="false" dt2D="false" dtr="false" t="normal">COUNTIF(AA101:AL101, "&gt;0")</f>
        <v>1</v>
      </c>
      <c r="AQ101" s="4" t="n">
        <f aca="false" ca="false" dt2D="false" dtr="false" t="normal">COUNTIF(AM101:AO101, "&gt;0")</f>
        <v>3</v>
      </c>
      <c r="AR101" s="4" t="n">
        <f aca="false" ca="false" dt2D="false" dtr="false" t="normal">+AP101+AQ101</f>
        <v>4</v>
      </c>
    </row>
    <row customFormat="true" customHeight="true" ht="12.75" outlineLevel="0" r="102" s="0">
      <c r="A102" s="49" t="n">
        <f aca="false" ca="false" dt2D="false" dtr="false" t="normal">+A101+1</f>
        <v>90</v>
      </c>
      <c r="B102" s="49" t="n">
        <f aca="false" ca="false" dt2D="false" dtr="false" t="normal">+B101+1</f>
        <v>90</v>
      </c>
      <c r="C102" s="50" t="s">
        <v>115</v>
      </c>
      <c r="D102" s="49" t="s">
        <v>174</v>
      </c>
      <c r="E102" s="51" t="s">
        <v>65</v>
      </c>
      <c r="F102" s="52" t="s">
        <v>56</v>
      </c>
      <c r="G102" s="52" t="n">
        <v>4</v>
      </c>
      <c r="H102" s="52" t="n">
        <v>3</v>
      </c>
      <c r="I102" s="53" t="n">
        <v>2508.8</v>
      </c>
      <c r="J102" s="53" t="n">
        <v>1514.2</v>
      </c>
      <c r="K102" s="53" t="n">
        <v>994.6</v>
      </c>
      <c r="L102" s="51" t="n">
        <v>75</v>
      </c>
      <c r="M102" s="54" t="n">
        <f aca="false" ca="false" dt2D="false" dtr="false" t="normal">SUM(N102:R102)</f>
        <v>1504452.0999999999</v>
      </c>
      <c r="N102" s="54" t="n"/>
      <c r="O102" s="54" t="n"/>
      <c r="P102" s="54" t="n">
        <v>0</v>
      </c>
      <c r="Q102" s="54" t="n">
        <v>1457685.096</v>
      </c>
      <c r="R102" s="54" t="n">
        <v>46767.004</v>
      </c>
      <c r="S102" s="54" t="n">
        <f aca="false" ca="false" dt2D="false" dtr="false" t="normal">+Z102-M102</f>
        <v>0</v>
      </c>
      <c r="T102" s="54" t="n">
        <f aca="false" ca="false" dt2D="false" dtr="false" t="normal">$M102/($J102+$K102)</f>
        <v>599.6700015943876</v>
      </c>
      <c r="U102" s="54" t="n">
        <f aca="false" ca="false" dt2D="false" dtr="false" t="normal">$M102/($J102+$K102)</f>
        <v>599.6700015943876</v>
      </c>
      <c r="V102" s="52" t="n">
        <v>2025</v>
      </c>
      <c r="W102" s="58" t="n">
        <v>911876.16</v>
      </c>
      <c r="X102" s="58" t="n">
        <f aca="false" ca="false" dt2D="false" dtr="false" t="normal">+(J102*12.98+K102*25.97)*12</f>
        <v>545808.936</v>
      </c>
      <c r="Y102" s="58" t="n">
        <f aca="false" ca="false" dt2D="false" dtr="false" t="normal">+(J102*12.98+K102*25.97)*12*30</f>
        <v>16374268.08</v>
      </c>
      <c r="Z102" s="58" t="n">
        <f aca="false" ca="false" dt2D="false" dtr="false" t="normal">SUM(AA102:AO102)</f>
        <v>1504452.0999999999</v>
      </c>
      <c r="AA102" s="58" t="n"/>
      <c r="AB102" s="58" t="n"/>
      <c r="AC102" s="58" t="n"/>
      <c r="AD102" s="58" t="n"/>
      <c r="AE102" s="58" t="n">
        <v>1015857.21</v>
      </c>
      <c r="AF102" s="58" t="n"/>
      <c r="AG102" s="58" t="n"/>
      <c r="AH102" s="58" t="n"/>
      <c r="AI102" s="58" t="n"/>
      <c r="AJ102" s="58" t="n"/>
      <c r="AK102" s="58" t="n"/>
      <c r="AL102" s="58" t="n"/>
      <c r="AM102" s="58" t="n">
        <v>451335.63</v>
      </c>
      <c r="AN102" s="58" t="n">
        <v>15044.52</v>
      </c>
      <c r="AO102" s="58" t="n">
        <v>22214.74</v>
      </c>
      <c r="AP102" s="4" t="n">
        <f aca="false" ca="false" dt2D="false" dtr="false" t="normal">COUNTIF(AA102:AL102, "&gt;0")</f>
        <v>1</v>
      </c>
      <c r="AQ102" s="4" t="n">
        <f aca="false" ca="false" dt2D="false" dtr="false" t="normal">COUNTIF(AM102:AO102, "&gt;0")</f>
        <v>3</v>
      </c>
      <c r="AR102" s="4" t="n">
        <f aca="false" ca="false" dt2D="false" dtr="false" t="normal">+AP102+AQ102</f>
        <v>4</v>
      </c>
    </row>
    <row customFormat="true" customHeight="true" ht="12.75" outlineLevel="0" r="103" s="0">
      <c r="A103" s="49" t="n">
        <f aca="false" ca="false" dt2D="false" dtr="false" t="normal">+A102+1</f>
        <v>91</v>
      </c>
      <c r="B103" s="49" t="n">
        <f aca="false" ca="false" dt2D="false" dtr="false" t="normal">+B102+1</f>
        <v>91</v>
      </c>
      <c r="C103" s="50" t="s">
        <v>115</v>
      </c>
      <c r="D103" s="49" t="s">
        <v>175</v>
      </c>
      <c r="E103" s="51" t="s">
        <v>117</v>
      </c>
      <c r="F103" s="52" t="s">
        <v>56</v>
      </c>
      <c r="G103" s="52" t="n">
        <v>4</v>
      </c>
      <c r="H103" s="52" t="n">
        <v>4</v>
      </c>
      <c r="I103" s="53" t="n">
        <v>3698.6</v>
      </c>
      <c r="J103" s="53" t="n">
        <v>3202.2</v>
      </c>
      <c r="K103" s="53" t="n">
        <v>496.4</v>
      </c>
      <c r="L103" s="51" t="n">
        <v>146</v>
      </c>
      <c r="M103" s="54" t="n">
        <f aca="false" ca="false" dt2D="false" dtr="false" t="normal">SUM(N103:R103)</f>
        <v>2217939.4499999997</v>
      </c>
      <c r="N103" s="54" t="n"/>
      <c r="O103" s="54" t="n"/>
      <c r="P103" s="54" t="n">
        <v>0</v>
      </c>
      <c r="Q103" s="54" t="n">
        <v>653472.768</v>
      </c>
      <c r="R103" s="54" t="n">
        <v>1564466.682</v>
      </c>
      <c r="S103" s="54" t="n">
        <f aca="false" ca="false" dt2D="false" dtr="false" t="normal">+Z103-M103</f>
        <v>0</v>
      </c>
      <c r="T103" s="54" t="n">
        <f aca="false" ca="false" dt2D="false" dtr="false" t="normal">$M103/($J103+$K103)</f>
        <v>599.669996755529</v>
      </c>
      <c r="U103" s="54" t="n">
        <f aca="false" ca="false" dt2D="false" dtr="false" t="normal">$M103/($J103+$K103)</f>
        <v>599.669996755529</v>
      </c>
      <c r="V103" s="52" t="n">
        <v>2025</v>
      </c>
      <c r="W103" s="58" t="n">
        <v>0</v>
      </c>
      <c r="X103" s="58" t="n">
        <f aca="false" ca="false" dt2D="false" dtr="false" t="normal">+(J103*12.98+K103*25.97)*12</f>
        <v>653472.7679999999</v>
      </c>
      <c r="Y103" s="58" t="n">
        <f aca="false" ca="false" dt2D="false" dtr="false" t="normal">+(J103*12.98+K103*25.97)*12*30-'[3]Лист1'!$AQ$692</f>
        <v>16319443</v>
      </c>
      <c r="Z103" s="58" t="n">
        <f aca="false" ca="false" dt2D="false" dtr="false" t="normal">SUM(AA103:AO103)</f>
        <v>2217939.4499999997</v>
      </c>
      <c r="AA103" s="58" t="n"/>
      <c r="AB103" s="58" t="n"/>
      <c r="AC103" s="58" t="n"/>
      <c r="AD103" s="58" t="n"/>
      <c r="AE103" s="58" t="n">
        <v>1497628.13</v>
      </c>
      <c r="AF103" s="58" t="n"/>
      <c r="AG103" s="58" t="n"/>
      <c r="AH103" s="58" t="n"/>
      <c r="AI103" s="58" t="n"/>
      <c r="AJ103" s="58" t="n"/>
      <c r="AK103" s="58" t="n"/>
      <c r="AL103" s="58" t="n"/>
      <c r="AM103" s="58" t="n">
        <v>665381.84</v>
      </c>
      <c r="AN103" s="58" t="n">
        <v>22179.39</v>
      </c>
      <c r="AO103" s="58" t="n">
        <v>32750.09</v>
      </c>
      <c r="AP103" s="4" t="n">
        <f aca="false" ca="false" dt2D="false" dtr="false" t="normal">COUNTIF(AA103:AL103, "&gt;0")</f>
        <v>1</v>
      </c>
      <c r="AQ103" s="4" t="n">
        <f aca="false" ca="false" dt2D="false" dtr="false" t="normal">COUNTIF(AM103:AO103, "&gt;0")</f>
        <v>3</v>
      </c>
      <c r="AR103" s="4" t="n">
        <f aca="false" ca="false" dt2D="false" dtr="false" t="normal">+AP103+AQ103</f>
        <v>4</v>
      </c>
    </row>
    <row customFormat="true" customHeight="true" ht="12.75" outlineLevel="0" r="104" s="0">
      <c r="A104" s="49" t="n">
        <f aca="false" ca="false" dt2D="false" dtr="false" t="normal">+A103+1</f>
        <v>92</v>
      </c>
      <c r="B104" s="49" t="n">
        <f aca="false" ca="false" dt2D="false" dtr="false" t="normal">+B103+1</f>
        <v>92</v>
      </c>
      <c r="C104" s="50" t="s">
        <v>115</v>
      </c>
      <c r="D104" s="49" t="s">
        <v>176</v>
      </c>
      <c r="E104" s="51" t="n">
        <v>1972</v>
      </c>
      <c r="F104" s="52" t="s">
        <v>56</v>
      </c>
      <c r="G104" s="52" t="n">
        <v>4</v>
      </c>
      <c r="H104" s="52" t="n">
        <v>4</v>
      </c>
      <c r="I104" s="53" t="n">
        <v>4681.66</v>
      </c>
      <c r="J104" s="53" t="n">
        <v>3441.2</v>
      </c>
      <c r="K104" s="53" t="n">
        <v>0</v>
      </c>
      <c r="L104" s="51" t="n">
        <v>142</v>
      </c>
      <c r="M104" s="54" t="n">
        <f aca="false" ca="false" dt2D="false" dtr="false" t="normal">SUM(N104:R104)</f>
        <v>10852758.630000003</v>
      </c>
      <c r="N104" s="54" t="n"/>
      <c r="O104" s="54" t="n"/>
      <c r="P104" s="54" t="n"/>
      <c r="Q104" s="54" t="n">
        <v>524851.824</v>
      </c>
      <c r="R104" s="54" t="n">
        <v>10327906.806</v>
      </c>
      <c r="S104" s="54" t="n">
        <f aca="false" ca="false" dt2D="false" dtr="false" t="normal">+Z104-M104</f>
        <v>0</v>
      </c>
      <c r="T104" s="54" t="n">
        <f aca="false" ca="false" dt2D="false" dtr="false" t="normal">$M104/($J104+$K104)</f>
        <v>3153.771541903988</v>
      </c>
      <c r="U104" s="54" t="n">
        <f aca="false" ca="false" dt2D="false" dtr="false" t="normal">$M104/($J104+$K104)</f>
        <v>3153.771541903988</v>
      </c>
      <c r="V104" s="52" t="n">
        <v>2025</v>
      </c>
      <c r="W104" s="58" t="n"/>
      <c r="X104" s="58" t="n">
        <f aca="false" ca="false" dt2D="false" dtr="false" t="normal">+(J104*12.71+K104*25.41)*12</f>
        <v>524851.824</v>
      </c>
      <c r="Y104" s="58" t="n">
        <f aca="false" ca="false" dt2D="false" dtr="false" t="normal">+(J104*12.71+K104*25.41)*12*30-'[3]Лист1'!$AQ$707</f>
        <v>14009328.72</v>
      </c>
      <c r="Z104" s="58" t="n">
        <f aca="false" ca="false" dt2D="false" dtr="false" t="normal">SUM(AA104:AO104)</f>
        <v>10852758.63</v>
      </c>
      <c r="AA104" s="58" t="n"/>
      <c r="AB104" s="58" t="n"/>
      <c r="AC104" s="58" t="n"/>
      <c r="AD104" s="58" t="n"/>
      <c r="AE104" s="58" t="n"/>
      <c r="AF104" s="58" t="n"/>
      <c r="AG104" s="58" t="n"/>
      <c r="AH104" s="58" t="n"/>
      <c r="AI104" s="58" t="n"/>
      <c r="AJ104" s="58" t="n"/>
      <c r="AK104" s="58" t="n"/>
      <c r="AL104" s="58" t="n">
        <v>10852758.63</v>
      </c>
      <c r="AM104" s="58" t="n"/>
      <c r="AN104" s="58" t="n"/>
      <c r="AO104" s="58" t="n"/>
      <c r="AP104" s="4" t="n">
        <f aca="false" ca="false" dt2D="false" dtr="false" t="normal">COUNTIF(AA104:AL104, "&gt;0")</f>
        <v>1</v>
      </c>
      <c r="AQ104" s="4" t="n">
        <f aca="false" ca="false" dt2D="false" dtr="false" t="normal">COUNTIF(AM104:AO104, "&gt;0")</f>
        <v>0</v>
      </c>
      <c r="AR104" s="4" t="n">
        <f aca="false" ca="false" dt2D="false" dtr="false" t="normal">+AP104+AQ104</f>
        <v>1</v>
      </c>
    </row>
    <row customFormat="true" customHeight="true" ht="12.75" outlineLevel="0" r="105" s="0">
      <c r="A105" s="49" t="n">
        <f aca="false" ca="false" dt2D="false" dtr="false" t="normal">+A104+1</f>
        <v>93</v>
      </c>
      <c r="B105" s="49" t="n">
        <f aca="false" ca="false" dt2D="false" dtr="false" t="normal">+B104+1</f>
        <v>93</v>
      </c>
      <c r="C105" s="50" t="s">
        <v>115</v>
      </c>
      <c r="D105" s="49" t="s">
        <v>177</v>
      </c>
      <c r="E105" s="51" t="s">
        <v>119</v>
      </c>
      <c r="F105" s="52" t="s">
        <v>56</v>
      </c>
      <c r="G105" s="52" t="n">
        <v>9</v>
      </c>
      <c r="H105" s="52" t="n">
        <v>3</v>
      </c>
      <c r="I105" s="53" t="n">
        <v>7072.8</v>
      </c>
      <c r="J105" s="53" t="n">
        <v>6946.5</v>
      </c>
      <c r="K105" s="53" t="n">
        <v>126.3</v>
      </c>
      <c r="L105" s="51" t="n">
        <v>281</v>
      </c>
      <c r="M105" s="54" t="n">
        <f aca="false" ca="false" dt2D="false" dtr="false" t="normal">SUM(N105:R105)</f>
        <v>10774080</v>
      </c>
      <c r="N105" s="54" t="n"/>
      <c r="O105" s="54" t="n"/>
      <c r="P105" s="54" t="n">
        <v>0</v>
      </c>
      <c r="Q105" s="54" t="n">
        <v>9090864.71</v>
      </c>
      <c r="R105" s="54" t="n">
        <v>1683215.29</v>
      </c>
      <c r="S105" s="54" t="n">
        <f aca="false" ca="false" dt2D="false" dtr="false" t="normal">+Z105-M105</f>
        <v>0</v>
      </c>
      <c r="T105" s="54" t="n">
        <f aca="false" ca="false" dt2D="false" dtr="false" t="normal">$M105/($J105+$K105)</f>
        <v>1523.3118425517475</v>
      </c>
      <c r="U105" s="54" t="n">
        <f aca="false" ca="false" dt2D="false" dtr="false" t="normal">$M105/($J105+$K105)</f>
        <v>1523.3118425517475</v>
      </c>
      <c r="V105" s="52" t="n">
        <v>2025</v>
      </c>
      <c r="W105" s="58" t="n">
        <v>7607774.33</v>
      </c>
      <c r="X105" s="58" t="n">
        <f aca="false" ca="false" dt2D="false" dtr="false" t="normal">+(J105*17.26+K105*29.25)*12</f>
        <v>1483090.3800000001</v>
      </c>
      <c r="Y105" s="58" t="n">
        <f aca="false" ca="false" dt2D="false" dtr="false" t="normal">+(J105*17.26+K105*29.25)*12*30</f>
        <v>44492711.400000006</v>
      </c>
      <c r="Z105" s="58" t="n">
        <f aca="false" ca="false" dt2D="false" dtr="false" t="normal">SUM(AA105:AO105)</f>
        <v>10774080</v>
      </c>
      <c r="AA105" s="58" t="n"/>
      <c r="AB105" s="58" t="n"/>
      <c r="AC105" s="58" t="n"/>
      <c r="AD105" s="58" t="n"/>
      <c r="AE105" s="58" t="n"/>
      <c r="AF105" s="58" t="n"/>
      <c r="AG105" s="58" t="n"/>
      <c r="AH105" s="58" t="n">
        <v>10121774.10048</v>
      </c>
      <c r="AI105" s="58" t="n"/>
      <c r="AJ105" s="58" t="n"/>
      <c r="AK105" s="58" t="n"/>
      <c r="AL105" s="58" t="n"/>
      <c r="AM105" s="58" t="n">
        <v>323222.4</v>
      </c>
      <c r="AN105" s="58" t="n">
        <v>107740.8</v>
      </c>
      <c r="AO105" s="58" t="n">
        <v>221342.69952</v>
      </c>
      <c r="AP105" s="4" t="n">
        <f aca="false" ca="false" dt2D="false" dtr="false" t="normal">COUNTIF(AA105:AL105, "&gt;0")</f>
        <v>1</v>
      </c>
      <c r="AQ105" s="4" t="n">
        <f aca="false" ca="false" dt2D="false" dtr="false" t="normal">COUNTIF(AM105:AO105, "&gt;0")</f>
        <v>3</v>
      </c>
      <c r="AR105" s="4" t="n">
        <f aca="false" ca="false" dt2D="false" dtr="false" t="normal">+AP105+AQ105</f>
        <v>4</v>
      </c>
    </row>
    <row customFormat="true" customHeight="true" ht="12.75" outlineLevel="0" r="106" s="0">
      <c r="A106" s="49" t="n">
        <f aca="false" ca="false" dt2D="false" dtr="false" t="normal">+A105+1</f>
        <v>94</v>
      </c>
      <c r="B106" s="49" t="n">
        <f aca="false" ca="false" dt2D="false" dtr="false" t="normal">+B105+1</f>
        <v>94</v>
      </c>
      <c r="C106" s="50" t="s">
        <v>115</v>
      </c>
      <c r="D106" s="49" t="s">
        <v>178</v>
      </c>
      <c r="E106" s="51" t="s">
        <v>122</v>
      </c>
      <c r="F106" s="52" t="s">
        <v>56</v>
      </c>
      <c r="G106" s="52" t="n">
        <v>6</v>
      </c>
      <c r="H106" s="52" t="n">
        <v>2</v>
      </c>
      <c r="I106" s="53" t="n">
        <v>3629.9</v>
      </c>
      <c r="J106" s="53" t="n">
        <v>3629.9</v>
      </c>
      <c r="K106" s="53" t="n">
        <v>0</v>
      </c>
      <c r="L106" s="51" t="n">
        <v>123</v>
      </c>
      <c r="M106" s="54" t="n">
        <f aca="false" ca="false" dt2D="false" dtr="false" t="normal">SUM(N106:R106)</f>
        <v>7182720</v>
      </c>
      <c r="N106" s="54" t="n"/>
      <c r="O106" s="54" t="n"/>
      <c r="P106" s="54" t="n">
        <v>0</v>
      </c>
      <c r="Q106" s="54" t="n">
        <v>3720965.498</v>
      </c>
      <c r="R106" s="54" t="n">
        <v>3461754.502</v>
      </c>
      <c r="S106" s="54" t="n">
        <f aca="false" ca="false" dt2D="false" dtr="false" t="normal">+Z106-M106</f>
        <v>0</v>
      </c>
      <c r="T106" s="54" t="n">
        <f aca="false" ca="false" dt2D="false" dtr="false" t="normal">$M106/($J106+$K106)</f>
        <v>1978.7652552411912</v>
      </c>
      <c r="U106" s="54" t="n">
        <f aca="false" ca="false" dt2D="false" dtr="false" t="normal">$M106/($J106+$K106)</f>
        <v>1978.7652552411912</v>
      </c>
      <c r="V106" s="52" t="n">
        <v>2025</v>
      </c>
      <c r="W106" s="58" t="n">
        <v>2969140.61</v>
      </c>
      <c r="X106" s="58" t="n">
        <f aca="false" ca="false" dt2D="false" dtr="false" t="normal">+(J106*17.26+K106*29.25)*12</f>
        <v>751824.888</v>
      </c>
      <c r="Y106" s="58" t="n">
        <f aca="false" ca="false" dt2D="false" dtr="false" t="normal">+(J106*17.26+K106*29.25)*12*30</f>
        <v>22554746.64</v>
      </c>
      <c r="Z106" s="58" t="n">
        <f aca="false" ca="false" dt2D="false" dtr="false" t="normal">SUM(AA106:AO106)</f>
        <v>7182720</v>
      </c>
      <c r="AA106" s="58" t="n"/>
      <c r="AB106" s="58" t="n"/>
      <c r="AC106" s="58" t="n"/>
      <c r="AD106" s="58" t="n"/>
      <c r="AE106" s="58" t="n"/>
      <c r="AF106" s="58" t="n"/>
      <c r="AG106" s="58" t="n"/>
      <c r="AH106" s="58" t="n">
        <v>6747849.40032</v>
      </c>
      <c r="AI106" s="58" t="n"/>
      <c r="AJ106" s="58" t="n"/>
      <c r="AK106" s="58" t="n"/>
      <c r="AL106" s="58" t="n"/>
      <c r="AM106" s="58" t="n">
        <v>215481.6</v>
      </c>
      <c r="AN106" s="58" t="n">
        <v>71827.2</v>
      </c>
      <c r="AO106" s="58" t="n">
        <v>147561.79968</v>
      </c>
      <c r="AP106" s="4" t="n">
        <f aca="false" ca="false" dt2D="false" dtr="false" t="normal">COUNTIF(AA106:AL106, "&gt;0")</f>
        <v>1</v>
      </c>
      <c r="AQ106" s="4" t="n">
        <f aca="false" ca="false" dt2D="false" dtr="false" t="normal">COUNTIF(AM106:AO106, "&gt;0")</f>
        <v>3</v>
      </c>
      <c r="AR106" s="4" t="n">
        <f aca="false" ca="false" dt2D="false" dtr="false" t="normal">+AP106+AQ106</f>
        <v>4</v>
      </c>
    </row>
    <row customFormat="true" customHeight="true" ht="12.75" outlineLevel="0" r="107" s="0">
      <c r="A107" s="49" t="n">
        <f aca="false" ca="false" dt2D="false" dtr="false" t="normal">+A106+1</f>
        <v>95</v>
      </c>
      <c r="B107" s="49" t="n">
        <f aca="false" ca="false" dt2D="false" dtr="false" t="normal">+B106+1</f>
        <v>95</v>
      </c>
      <c r="C107" s="50" t="s">
        <v>115</v>
      </c>
      <c r="D107" s="49" t="s">
        <v>179</v>
      </c>
      <c r="E107" s="51" t="s">
        <v>119</v>
      </c>
      <c r="F107" s="52" t="s">
        <v>56</v>
      </c>
      <c r="G107" s="52" t="n">
        <v>6</v>
      </c>
      <c r="H107" s="52" t="n">
        <v>2</v>
      </c>
      <c r="I107" s="53" t="n">
        <v>2955.2</v>
      </c>
      <c r="J107" s="53" t="n">
        <v>2955.2</v>
      </c>
      <c r="K107" s="53" t="n">
        <v>0</v>
      </c>
      <c r="L107" s="51" t="n">
        <v>122</v>
      </c>
      <c r="M107" s="54" t="n">
        <f aca="false" ca="false" dt2D="false" dtr="false" t="normal">SUM(N107:R107)</f>
        <v>7182720</v>
      </c>
      <c r="N107" s="54" t="n"/>
      <c r="O107" s="54" t="n"/>
      <c r="P107" s="54" t="n">
        <v>0</v>
      </c>
      <c r="Q107" s="54" t="n">
        <v>3110996.274</v>
      </c>
      <c r="R107" s="54" t="n">
        <v>4071723.726</v>
      </c>
      <c r="S107" s="54" t="n">
        <f aca="false" ca="false" dt2D="false" dtr="false" t="normal">+Z107-M107</f>
        <v>0</v>
      </c>
      <c r="T107" s="54" t="n">
        <f aca="false" ca="false" dt2D="false" dtr="false" t="normal">$M107/($J107+$K107)</f>
        <v>2430.536004331348</v>
      </c>
      <c r="U107" s="54" t="n">
        <f aca="false" ca="false" dt2D="false" dtr="false" t="normal">$M107/($J107+$K107)</f>
        <v>2430.536004331348</v>
      </c>
      <c r="V107" s="52" t="n">
        <v>2025</v>
      </c>
      <c r="W107" s="58" t="n">
        <v>2498915.25</v>
      </c>
      <c r="X107" s="58" t="n">
        <f aca="false" ca="false" dt2D="false" dtr="false" t="normal">+(J107*17.26+K107*29.25)*12</f>
        <v>612081.024</v>
      </c>
      <c r="Y107" s="58" t="n">
        <f aca="false" ca="false" dt2D="false" dtr="false" t="normal">+(J107*17.26+K107*29.25)*12*30</f>
        <v>18362430.72</v>
      </c>
      <c r="Z107" s="58" t="n">
        <f aca="false" ca="false" dt2D="false" dtr="false" t="normal">SUM(AA107:AO107)</f>
        <v>7182720</v>
      </c>
      <c r="AA107" s="58" t="n"/>
      <c r="AB107" s="58" t="n"/>
      <c r="AC107" s="58" t="n"/>
      <c r="AD107" s="58" t="n"/>
      <c r="AE107" s="58" t="n"/>
      <c r="AF107" s="58" t="n"/>
      <c r="AG107" s="58" t="n"/>
      <c r="AH107" s="58" t="n">
        <v>6747849.40032</v>
      </c>
      <c r="AI107" s="58" t="n"/>
      <c r="AJ107" s="58" t="n"/>
      <c r="AK107" s="58" t="n"/>
      <c r="AL107" s="58" t="n"/>
      <c r="AM107" s="58" t="n">
        <v>215481.6</v>
      </c>
      <c r="AN107" s="58" t="n">
        <v>71827.2</v>
      </c>
      <c r="AO107" s="58" t="n">
        <v>147561.79968</v>
      </c>
      <c r="AP107" s="4" t="n">
        <f aca="false" ca="false" dt2D="false" dtr="false" t="normal">COUNTIF(AA107:AL107, "&gt;0")</f>
        <v>1</v>
      </c>
      <c r="AQ107" s="4" t="n">
        <f aca="false" ca="false" dt2D="false" dtr="false" t="normal">COUNTIF(AM107:AO107, "&gt;0")</f>
        <v>3</v>
      </c>
      <c r="AR107" s="4" t="n">
        <f aca="false" ca="false" dt2D="false" dtr="false" t="normal">+AP107+AQ107</f>
        <v>4</v>
      </c>
    </row>
    <row customFormat="true" customHeight="true" ht="12.75" outlineLevel="0" r="108" s="0">
      <c r="A108" s="49" t="n">
        <f aca="false" ca="false" dt2D="false" dtr="false" t="normal">+A107+1</f>
        <v>96</v>
      </c>
      <c r="B108" s="49" t="n">
        <f aca="false" ca="false" dt2D="false" dtr="false" t="normal">+B107+1</f>
        <v>96</v>
      </c>
      <c r="C108" s="50" t="s">
        <v>115</v>
      </c>
      <c r="D108" s="49" t="s">
        <v>180</v>
      </c>
      <c r="E108" s="51" t="s">
        <v>128</v>
      </c>
      <c r="F108" s="52" t="s">
        <v>56</v>
      </c>
      <c r="G108" s="52" t="s">
        <v>181</v>
      </c>
      <c r="H108" s="52" t="s">
        <v>182</v>
      </c>
      <c r="I108" s="53" t="n">
        <v>7651.5</v>
      </c>
      <c r="J108" s="53" t="n">
        <v>6138</v>
      </c>
      <c r="K108" s="53" t="n">
        <v>119</v>
      </c>
      <c r="L108" s="51" t="n">
        <v>293</v>
      </c>
      <c r="M108" s="54" t="n">
        <f aca="false" ca="false" dt2D="false" dtr="false" t="normal">SUM(N108:R108)</f>
        <v>24053153.19</v>
      </c>
      <c r="N108" s="54" t="n"/>
      <c r="O108" s="54" t="n">
        <v>4577929.11</v>
      </c>
      <c r="P108" s="54" t="n"/>
      <c r="Q108" s="54" t="n">
        <v>993140.04</v>
      </c>
      <c r="R108" s="54" t="n">
        <v>18482084.04</v>
      </c>
      <c r="S108" s="54" t="n">
        <f aca="false" ca="false" dt2D="false" dtr="false" t="normal">+Z108-M108</f>
        <v>0</v>
      </c>
      <c r="T108" s="54" t="n">
        <f aca="false" ca="false" dt2D="false" dtr="false" t="normal">$M108/($J108+$K108)</f>
        <v>3844.1990075115873</v>
      </c>
      <c r="U108" s="54" t="n">
        <f aca="false" ca="false" dt2D="false" dtr="false" t="normal">$M108/($J108+$K108)</f>
        <v>3844.1990075115873</v>
      </c>
      <c r="V108" s="52" t="n">
        <v>2025</v>
      </c>
      <c r="W108" s="58" t="n"/>
      <c r="X108" s="58" t="n">
        <f aca="false" ca="false" dt2D="false" dtr="false" t="normal">+(J108*12.98+K108*25.97)*12</f>
        <v>993140.04</v>
      </c>
      <c r="Y108" s="58" t="n">
        <f aca="false" ca="false" dt2D="false" dtr="false" t="normal">+(J108*12.98+K108*25.97)*12*30-'[1]Лист1'!$AQ$321</f>
        <v>18482084.040000003</v>
      </c>
      <c r="Z108" s="58" t="n">
        <f aca="false" ca="false" dt2D="false" dtr="false" t="normal">SUM(AA108:AO108)</f>
        <v>24053153.19</v>
      </c>
      <c r="AA108" s="58" t="n">
        <v>16034044.15</v>
      </c>
      <c r="AB108" s="58" t="n">
        <v>5691851.84</v>
      </c>
      <c r="AC108" s="58" t="n"/>
      <c r="AD108" s="58" t="n"/>
      <c r="AE108" s="58" t="n">
        <v>2327257.2</v>
      </c>
      <c r="AF108" s="58" t="n"/>
      <c r="AG108" s="58" t="n"/>
      <c r="AH108" s="58" t="n"/>
      <c r="AI108" s="58" t="n"/>
      <c r="AJ108" s="58" t="n"/>
      <c r="AK108" s="58" t="n"/>
      <c r="AL108" s="58" t="n"/>
      <c r="AM108" s="58" t="n"/>
      <c r="AN108" s="58" t="n"/>
      <c r="AO108" s="58" t="n"/>
      <c r="AP108" s="4" t="n">
        <f aca="false" ca="false" dt2D="false" dtr="false" t="normal">COUNTIF(AA108:AL108, "&gt;0")</f>
        <v>3</v>
      </c>
      <c r="AQ108" s="4" t="n">
        <f aca="false" ca="false" dt2D="false" dtr="false" t="normal">COUNTIF(AM108:AO108, "&gt;0")</f>
        <v>0</v>
      </c>
      <c r="AR108" s="4" t="n">
        <f aca="false" ca="false" dt2D="false" dtr="false" t="normal">+AP108+AQ108</f>
        <v>3</v>
      </c>
    </row>
    <row customFormat="true" customHeight="true" ht="12.75" outlineLevel="0" r="109" s="0">
      <c r="A109" s="49" t="n">
        <f aca="false" ca="false" dt2D="false" dtr="false" t="normal">+A108+1</f>
        <v>97</v>
      </c>
      <c r="B109" s="49" t="n">
        <f aca="false" ca="false" dt2D="false" dtr="false" t="normal">+B108+1</f>
        <v>97</v>
      </c>
      <c r="C109" s="50" t="s">
        <v>115</v>
      </c>
      <c r="D109" s="49" t="s">
        <v>183</v>
      </c>
      <c r="E109" s="51" t="n">
        <v>1993</v>
      </c>
      <c r="F109" s="52" t="s">
        <v>56</v>
      </c>
      <c r="G109" s="52" t="n">
        <v>5</v>
      </c>
      <c r="H109" s="52" t="n">
        <v>2</v>
      </c>
      <c r="I109" s="53" t="n">
        <v>2382.7</v>
      </c>
      <c r="J109" s="53" t="n">
        <v>2177.75</v>
      </c>
      <c r="K109" s="53" t="n">
        <v>0</v>
      </c>
      <c r="L109" s="51" t="n">
        <v>103</v>
      </c>
      <c r="M109" s="54" t="n">
        <f aca="false" ca="false" dt2D="false" dtr="false" t="normal">SUM(N109:R109)</f>
        <v>1166577.07</v>
      </c>
      <c r="N109" s="54" t="n"/>
      <c r="O109" s="54" t="n"/>
      <c r="P109" s="54" t="n"/>
      <c r="Q109" s="54" t="n">
        <v>339206.34</v>
      </c>
      <c r="R109" s="54" t="n">
        <v>827370.73</v>
      </c>
      <c r="S109" s="54" t="n">
        <f aca="false" ca="false" dt2D="false" dtr="false" t="normal">+Z109-M109</f>
        <v>0</v>
      </c>
      <c r="T109" s="54" t="n">
        <f aca="false" ca="false" dt2D="false" dtr="false" t="normal">$M109/($J109+$K109)</f>
        <v>535.6799770405235</v>
      </c>
      <c r="U109" s="54" t="n">
        <f aca="false" ca="false" dt2D="false" dtr="false" t="normal">$M109/($J109+$K109)</f>
        <v>535.6799770405235</v>
      </c>
      <c r="V109" s="52" t="n">
        <v>2025</v>
      </c>
      <c r="W109" s="58" t="n"/>
      <c r="X109" s="58" t="n">
        <f aca="false" ca="false" dt2D="false" dtr="false" t="normal">+(J109*12.98+K109*25.97)*12</f>
        <v>339206.33999999997</v>
      </c>
      <c r="Y109" s="58" t="n">
        <f aca="false" ca="false" dt2D="false" dtr="false" t="normal">+(J109*12.98+K109*25.97)*12*30-'[2]Лист1'!$AQ$19</f>
        <v>5176174.77</v>
      </c>
      <c r="Z109" s="58" t="n">
        <f aca="false" ca="false" dt2D="false" dtr="false" t="normal">SUM(AA109:AO109)</f>
        <v>1166577.07</v>
      </c>
      <c r="AA109" s="58" t="n"/>
      <c r="AB109" s="58" t="n"/>
      <c r="AC109" s="58" t="n"/>
      <c r="AD109" s="58" t="n"/>
      <c r="AE109" s="58" t="n">
        <v>1166577.07</v>
      </c>
      <c r="AF109" s="58" t="n"/>
      <c r="AG109" s="58" t="n"/>
      <c r="AH109" s="58" t="n"/>
      <c r="AI109" s="58" t="n"/>
      <c r="AJ109" s="58" t="n"/>
      <c r="AK109" s="58" t="n"/>
      <c r="AL109" s="58" t="n"/>
      <c r="AM109" s="58" t="n"/>
      <c r="AN109" s="58" t="n"/>
      <c r="AO109" s="58" t="n"/>
      <c r="AP109" s="4" t="n">
        <f aca="false" ca="false" dt2D="false" dtr="false" t="normal">COUNTIF(AA109:AL109, "&gt;0")</f>
        <v>1</v>
      </c>
      <c r="AQ109" s="4" t="n">
        <f aca="false" ca="false" dt2D="false" dtr="false" t="normal">COUNTIF(AM109:AO109, "&gt;0")</f>
        <v>0</v>
      </c>
      <c r="AR109" s="4" t="n">
        <f aca="false" ca="false" dt2D="false" dtr="false" t="normal">+AP109+AQ109</f>
        <v>1</v>
      </c>
    </row>
    <row customFormat="true" customHeight="true" ht="12.75" outlineLevel="0" r="110" s="0">
      <c r="A110" s="49" t="n">
        <f aca="false" ca="false" dt2D="false" dtr="false" t="normal">+A109+1</f>
        <v>98</v>
      </c>
      <c r="B110" s="49" t="n">
        <f aca="false" ca="false" dt2D="false" dtr="false" t="normal">+B109+1</f>
        <v>98</v>
      </c>
      <c r="C110" s="50" t="s">
        <v>115</v>
      </c>
      <c r="D110" s="49" t="s">
        <v>184</v>
      </c>
      <c r="E110" s="51" t="n">
        <v>1984</v>
      </c>
      <c r="F110" s="52" t="s">
        <v>56</v>
      </c>
      <c r="G110" s="52" t="n">
        <v>5</v>
      </c>
      <c r="H110" s="52" t="n">
        <v>6</v>
      </c>
      <c r="I110" s="53" t="n">
        <v>7096.75</v>
      </c>
      <c r="J110" s="53" t="n">
        <v>6228.7</v>
      </c>
      <c r="K110" s="53" t="n">
        <v>0</v>
      </c>
      <c r="L110" s="51" t="n">
        <v>298</v>
      </c>
      <c r="M110" s="54" t="n">
        <f aca="false" ca="false" dt2D="false" dtr="false" t="normal">SUM(N110:R110)</f>
        <v>15672884.18</v>
      </c>
      <c r="N110" s="54" t="n"/>
      <c r="O110" s="54" t="n"/>
      <c r="P110" s="54" t="n"/>
      <c r="Q110" s="54" t="n">
        <v>5981773.834</v>
      </c>
      <c r="R110" s="54" t="n">
        <v>9691110.346</v>
      </c>
      <c r="S110" s="54" t="n">
        <f aca="false" ca="false" dt2D="false" dtr="false" t="normal">+Z110-M110</f>
        <v>0</v>
      </c>
      <c r="T110" s="54" t="n">
        <f aca="false" ca="false" dt2D="false" dtr="false" t="normal">$M110/($J110+$K110)</f>
        <v>2516.236803827444</v>
      </c>
      <c r="U110" s="54" t="n">
        <f aca="false" ca="false" dt2D="false" dtr="false" t="normal">$M110/($J110+$K110)</f>
        <v>2516.236803827444</v>
      </c>
      <c r="V110" s="52" t="n">
        <v>2025</v>
      </c>
      <c r="W110" s="58" t="n">
        <v>5031772.51</v>
      </c>
      <c r="X110" s="58" t="n">
        <f aca="false" ca="false" dt2D="false" dtr="false" t="normal">+(J110*12.71+K110*25.41)*12</f>
        <v>950001.324</v>
      </c>
      <c r="Y110" s="58" t="n">
        <f aca="false" ca="false" dt2D="false" dtr="false" t="normal">+(J110*12.71+K110*25.41)*12*30</f>
        <v>28500039.72</v>
      </c>
      <c r="Z110" s="58" t="n">
        <f aca="false" ca="false" dt2D="false" dtr="false" t="normal">SUM(AA110:AO110)</f>
        <v>15672884.18</v>
      </c>
      <c r="AA110" s="58" t="n"/>
      <c r="AB110" s="58" t="n"/>
      <c r="AC110" s="58" t="n"/>
      <c r="AD110" s="58" t="n"/>
      <c r="AE110" s="58" t="n"/>
      <c r="AF110" s="58" t="n"/>
      <c r="AG110" s="58" t="n"/>
      <c r="AH110" s="58" t="n"/>
      <c r="AI110" s="58" t="n"/>
      <c r="AJ110" s="58" t="n"/>
      <c r="AK110" s="58" t="n"/>
      <c r="AL110" s="58" t="n">
        <v>15672884.18</v>
      </c>
      <c r="AM110" s="58" t="n"/>
      <c r="AN110" s="58" t="n"/>
      <c r="AO110" s="58" t="n"/>
      <c r="AP110" s="4" t="n">
        <f aca="false" ca="false" dt2D="false" dtr="false" t="normal">COUNTIF(AA110:AL110, "&gt;0")</f>
        <v>1</v>
      </c>
      <c r="AQ110" s="4" t="n">
        <f aca="false" ca="false" dt2D="false" dtr="false" t="normal">COUNTIF(AM110:AO110, "&gt;0")</f>
        <v>0</v>
      </c>
      <c r="AR110" s="4" t="n">
        <f aca="false" ca="false" dt2D="false" dtr="false" t="normal">+AP110+AQ110</f>
        <v>1</v>
      </c>
    </row>
    <row customFormat="true" customHeight="true" ht="12.75" outlineLevel="0" r="111" s="0">
      <c r="A111" s="49" t="n">
        <f aca="false" ca="false" dt2D="false" dtr="false" t="normal">+A110+1</f>
        <v>99</v>
      </c>
      <c r="B111" s="49" t="n">
        <f aca="false" ca="false" dt2D="false" dtr="false" t="normal">+B110+1</f>
        <v>99</v>
      </c>
      <c r="C111" s="50" t="s">
        <v>115</v>
      </c>
      <c r="D111" s="49" t="s">
        <v>185</v>
      </c>
      <c r="E111" s="51" t="s">
        <v>161</v>
      </c>
      <c r="F111" s="52" t="s">
        <v>56</v>
      </c>
      <c r="G111" s="52" t="s">
        <v>181</v>
      </c>
      <c r="H111" s="52" t="s">
        <v>186</v>
      </c>
      <c r="I111" s="53" t="n">
        <v>3196.5</v>
      </c>
      <c r="J111" s="53" t="n">
        <v>2451.1</v>
      </c>
      <c r="K111" s="53" t="n">
        <v>745</v>
      </c>
      <c r="L111" s="51" t="n">
        <v>156</v>
      </c>
      <c r="M111" s="54" t="n">
        <f aca="false" ca="false" dt2D="false" dtr="false" t="normal">SUM(N111:R111)</f>
        <v>4824288.5</v>
      </c>
      <c r="N111" s="54" t="n"/>
      <c r="O111" s="54" t="n"/>
      <c r="P111" s="54" t="n"/>
      <c r="Q111" s="54" t="n">
        <v>613955.136</v>
      </c>
      <c r="R111" s="54" t="n">
        <v>4210333.364</v>
      </c>
      <c r="S111" s="54" t="n">
        <f aca="false" ca="false" dt2D="false" dtr="false" t="normal">+Z111-M111</f>
        <v>0</v>
      </c>
      <c r="T111" s="54" t="n">
        <f aca="false" ca="false" dt2D="false" dtr="false" t="normal">$M111/($J111+$K111)</f>
        <v>1509.4297737868028</v>
      </c>
      <c r="U111" s="54" t="n">
        <f aca="false" ca="false" dt2D="false" dtr="false" t="normal">$M111/($J111+$K111)</f>
        <v>1509.4297737868028</v>
      </c>
      <c r="V111" s="52" t="n">
        <v>2025</v>
      </c>
      <c r="W111" s="58" t="n"/>
      <c r="X111" s="58" t="n">
        <f aca="false" ca="false" dt2D="false" dtr="false" t="normal">+(J111*12.98+K111*25.97)*12</f>
        <v>613955.1359999999</v>
      </c>
      <c r="Y111" s="58" t="n">
        <f aca="false" ca="false" dt2D="false" dtr="false" t="normal">+(J111*12.98+K111*25.97)*12*30-'[1]Лист1'!$AQ$329</f>
        <v>5857997.829999998</v>
      </c>
      <c r="Z111" s="58" t="n">
        <f aca="false" ca="false" dt2D="false" dtr="false" t="normal">SUM(AA111:AO111)</f>
        <v>4824288.5</v>
      </c>
      <c r="AA111" s="58" t="n"/>
      <c r="AB111" s="58" t="n"/>
      <c r="AC111" s="58" t="n"/>
      <c r="AD111" s="58" t="n"/>
      <c r="AE111" s="58" t="n">
        <v>1652698.1</v>
      </c>
      <c r="AF111" s="58" t="n"/>
      <c r="AG111" s="58" t="n"/>
      <c r="AH111" s="58" t="n"/>
      <c r="AI111" s="58" t="n"/>
      <c r="AJ111" s="58" t="n"/>
      <c r="AK111" s="58" t="n"/>
      <c r="AL111" s="58" t="n">
        <v>3171590.4</v>
      </c>
      <c r="AM111" s="58" t="n"/>
      <c r="AN111" s="58" t="n"/>
      <c r="AO111" s="58" t="n"/>
      <c r="AP111" s="4" t="n">
        <f aca="false" ca="false" dt2D="false" dtr="false" t="normal">COUNTIF(AA111:AL111, "&gt;0")</f>
        <v>2</v>
      </c>
      <c r="AQ111" s="4" t="n">
        <f aca="false" ca="false" dt2D="false" dtr="false" t="normal">COUNTIF(AM111:AO111, "&gt;0")</f>
        <v>0</v>
      </c>
      <c r="AR111" s="4" t="n">
        <f aca="false" ca="false" dt2D="false" dtr="false" t="normal">+AP111+AQ111</f>
        <v>2</v>
      </c>
    </row>
    <row customFormat="true" customHeight="true" ht="12.75" outlineLevel="0" r="112" s="0">
      <c r="A112" s="49" t="n">
        <f aca="false" ca="false" dt2D="false" dtr="false" t="normal">+A111+1</f>
        <v>100</v>
      </c>
      <c r="B112" s="49" t="n">
        <f aca="false" ca="false" dt2D="false" dtr="false" t="normal">+B111+1</f>
        <v>100</v>
      </c>
      <c r="C112" s="50" t="s">
        <v>115</v>
      </c>
      <c r="D112" s="49" t="s">
        <v>187</v>
      </c>
      <c r="E112" s="51" t="s">
        <v>188</v>
      </c>
      <c r="F112" s="52" t="s">
        <v>56</v>
      </c>
      <c r="G112" s="52" t="n">
        <v>5</v>
      </c>
      <c r="H112" s="52" t="n">
        <v>2</v>
      </c>
      <c r="I112" s="53" t="n">
        <v>2325.7</v>
      </c>
      <c r="J112" s="53" t="n">
        <v>1861.6</v>
      </c>
      <c r="K112" s="53" t="n">
        <v>0</v>
      </c>
      <c r="L112" s="51" t="n">
        <v>45</v>
      </c>
      <c r="M112" s="54" t="n">
        <f aca="false" ca="false" dt2D="false" dtr="false" t="normal">SUM(N112:R112)</f>
        <v>2454277.5899999994</v>
      </c>
      <c r="N112" s="54" t="n"/>
      <c r="O112" s="54" t="n"/>
      <c r="P112" s="54" t="n">
        <v>0</v>
      </c>
      <c r="Q112" s="54" t="n">
        <v>289962.816</v>
      </c>
      <c r="R112" s="54" t="n">
        <v>2164314.774</v>
      </c>
      <c r="S112" s="54" t="n">
        <f aca="false" ca="false" dt2D="false" dtr="false" t="normal">+Z112-M112</f>
        <v>0</v>
      </c>
      <c r="T112" s="54" t="n">
        <f aca="false" ca="false" dt2D="false" dtr="false" t="normal">$M112/($J112+$K112)</f>
        <v>1318.3699989256552</v>
      </c>
      <c r="U112" s="54" t="n">
        <f aca="false" ca="false" dt2D="false" dtr="false" t="normal">$M112/($J112+$K112)</f>
        <v>1318.3699989256552</v>
      </c>
      <c r="V112" s="52" t="n">
        <v>2025</v>
      </c>
      <c r="W112" s="58" t="n">
        <v>0</v>
      </c>
      <c r="X112" s="58" t="n">
        <f aca="false" ca="false" dt2D="false" dtr="false" t="normal">+(J112*12.98+K112*25.97)*12</f>
        <v>289962.816</v>
      </c>
      <c r="Y112" s="58" t="n">
        <f aca="false" ca="false" dt2D="false" dtr="false" t="normal">+(J112*12.98+K112*25.97)*12*30-'[3]Лист1'!$AQ$746</f>
        <v>2334648.130000001</v>
      </c>
      <c r="Z112" s="58" t="n">
        <f aca="false" ca="false" dt2D="false" dtr="false" t="normal">SUM(AA112:AO112)</f>
        <v>2454277.5899999994</v>
      </c>
      <c r="AA112" s="58" t="n"/>
      <c r="AB112" s="58" t="n">
        <v>2137562.88</v>
      </c>
      <c r="AC112" s="58" t="n"/>
      <c r="AD112" s="58" t="n"/>
      <c r="AE112" s="58" t="n"/>
      <c r="AF112" s="58" t="n"/>
      <c r="AG112" s="58" t="n"/>
      <c r="AH112" s="58" t="n"/>
      <c r="AI112" s="58" t="n"/>
      <c r="AJ112" s="58" t="n"/>
      <c r="AK112" s="58" t="n"/>
      <c r="AL112" s="58" t="n"/>
      <c r="AM112" s="58" t="n">
        <v>245427.76</v>
      </c>
      <c r="AN112" s="58" t="n">
        <v>24542.78</v>
      </c>
      <c r="AO112" s="58" t="n">
        <v>46744.17</v>
      </c>
      <c r="AP112" s="4" t="n">
        <f aca="false" ca="false" dt2D="false" dtr="false" t="normal">COUNTIF(AA112:AL112, "&gt;0")</f>
        <v>1</v>
      </c>
      <c r="AQ112" s="4" t="n">
        <f aca="false" ca="false" dt2D="false" dtr="false" t="normal">COUNTIF(AM112:AO112, "&gt;0")</f>
        <v>3</v>
      </c>
      <c r="AR112" s="4" t="n">
        <f aca="false" ca="false" dt2D="false" dtr="false" t="normal">+AP112+AQ112</f>
        <v>4</v>
      </c>
    </row>
    <row customFormat="true" customHeight="true" ht="12.75" outlineLevel="0" r="113" s="0">
      <c r="A113" s="49" t="n">
        <f aca="false" ca="false" dt2D="false" dtr="false" t="normal">+A112+1</f>
        <v>101</v>
      </c>
      <c r="B113" s="49" t="n">
        <f aca="false" ca="false" dt2D="false" dtr="false" t="normal">+B112+1</f>
        <v>101</v>
      </c>
      <c r="C113" s="50" t="s">
        <v>113</v>
      </c>
      <c r="D113" s="49" t="s">
        <v>189</v>
      </c>
      <c r="E113" s="51" t="n">
        <v>1968</v>
      </c>
      <c r="F113" s="52" t="s">
        <v>56</v>
      </c>
      <c r="G113" s="52" t="n">
        <v>4</v>
      </c>
      <c r="H113" s="52" t="n">
        <v>3</v>
      </c>
      <c r="I113" s="53" t="n">
        <v>2488.5</v>
      </c>
      <c r="J113" s="53" t="n">
        <v>2348.2</v>
      </c>
      <c r="K113" s="53" t="n">
        <v>69.6</v>
      </c>
      <c r="L113" s="51" t="n">
        <v>64</v>
      </c>
      <c r="M113" s="54" t="n">
        <f aca="false" ca="false" dt2D="false" dtr="false" t="normal">SUM(N113:R113)</f>
        <v>1007894.07</v>
      </c>
      <c r="N113" s="54" t="n"/>
      <c r="O113" s="54" t="n"/>
      <c r="P113" s="54" t="n"/>
      <c r="Q113" s="54" t="n">
        <v>1007894.07</v>
      </c>
      <c r="R113" s="54" t="n">
        <v>0</v>
      </c>
      <c r="S113" s="54" t="n">
        <f aca="false" ca="false" dt2D="false" dtr="false" t="normal">+Z113-M113</f>
        <v>0</v>
      </c>
      <c r="T113" s="54" t="n">
        <f aca="false" ca="false" dt2D="false" dtr="false" t="normal">$M113/($J113+$K113)</f>
        <v>416.86412027462984</v>
      </c>
      <c r="U113" s="54" t="n">
        <f aca="false" ca="false" dt2D="false" dtr="false" t="normal">$M113/($J113+$K113)</f>
        <v>416.86412027462984</v>
      </c>
      <c r="V113" s="52" t="n">
        <v>2025</v>
      </c>
      <c r="W113" s="58" t="n">
        <v>4774125.56</v>
      </c>
      <c r="X113" s="58" t="n">
        <f aca="false" ca="false" dt2D="false" dtr="false" t="normal">+(J113*12.98+K113*25.97)*12</f>
        <v>387445.77599999995</v>
      </c>
      <c r="Y113" s="58" t="n">
        <f aca="false" ca="false" dt2D="false" dtr="false" t="normal">+(J113*12.98+K113*25.97)*12*30</f>
        <v>11623373.28</v>
      </c>
      <c r="Z113" s="58" t="n">
        <f aca="false" ca="false" dt2D="false" dtr="false" t="normal">SUM(AA113:AO113)</f>
        <v>1007894.07</v>
      </c>
      <c r="AA113" s="58" t="n"/>
      <c r="AB113" s="58" t="n"/>
      <c r="AC113" s="58" t="n"/>
      <c r="AD113" s="58" t="n"/>
      <c r="AE113" s="58" t="n">
        <v>1007894.07</v>
      </c>
      <c r="AF113" s="58" t="n"/>
      <c r="AG113" s="58" t="n"/>
      <c r="AH113" s="58" t="n"/>
      <c r="AI113" s="58" t="n"/>
      <c r="AJ113" s="58" t="n"/>
      <c r="AK113" s="58" t="n"/>
      <c r="AL113" s="58" t="n"/>
      <c r="AM113" s="58" t="n"/>
      <c r="AN113" s="58" t="n"/>
      <c r="AO113" s="58" t="n"/>
      <c r="AP113" s="4" t="n">
        <f aca="false" ca="false" dt2D="false" dtr="false" t="normal">COUNTIF(AA113:AL113, "&gt;0")</f>
        <v>1</v>
      </c>
      <c r="AQ113" s="4" t="n">
        <f aca="false" ca="false" dt2D="false" dtr="false" t="normal">COUNTIF(AM113:AO113, "&gt;0")</f>
        <v>0</v>
      </c>
      <c r="AR113" s="4" t="n">
        <f aca="false" ca="false" dt2D="false" dtr="false" t="normal">+AP113+AQ113</f>
        <v>1</v>
      </c>
    </row>
    <row customFormat="true" customHeight="true" ht="12.75" outlineLevel="0" r="114" s="0">
      <c r="A114" s="49" t="n">
        <f aca="false" ca="false" dt2D="false" dtr="false" t="normal">+A113+1</f>
        <v>102</v>
      </c>
      <c r="B114" s="49" t="n">
        <f aca="false" ca="false" dt2D="false" dtr="false" t="normal">+B113+1</f>
        <v>102</v>
      </c>
      <c r="C114" s="50" t="s">
        <v>115</v>
      </c>
      <c r="D114" s="49" t="s">
        <v>190</v>
      </c>
      <c r="E114" s="51" t="s">
        <v>132</v>
      </c>
      <c r="F114" s="52" t="s">
        <v>56</v>
      </c>
      <c r="G114" s="52" t="n">
        <v>9</v>
      </c>
      <c r="H114" s="52" t="n">
        <v>1</v>
      </c>
      <c r="I114" s="53" t="n">
        <v>1946.6</v>
      </c>
      <c r="J114" s="53" t="n">
        <v>1904.8</v>
      </c>
      <c r="K114" s="53" t="n">
        <v>41.8</v>
      </c>
      <c r="L114" s="51" t="n">
        <v>59</v>
      </c>
      <c r="M114" s="54" t="n">
        <f aca="false" ca="false" dt2D="false" dtr="false" t="normal">SUM(N114:R114)</f>
        <v>921637.24</v>
      </c>
      <c r="N114" s="54" t="n"/>
      <c r="O114" s="54" t="n"/>
      <c r="P114" s="54" t="n">
        <v>0</v>
      </c>
      <c r="Q114" s="54" t="n">
        <v>409193.976</v>
      </c>
      <c r="R114" s="54" t="n">
        <v>512443.264</v>
      </c>
      <c r="S114" s="54" t="n">
        <f aca="false" ca="false" dt2D="false" dtr="false" t="normal">+Z114-M114</f>
        <v>0</v>
      </c>
      <c r="T114" s="54" t="n">
        <f aca="false" ca="false" dt2D="false" dtr="false" t="normal">$M114/($J114+$K114)</f>
        <v>473.4600020548649</v>
      </c>
      <c r="U114" s="54" t="n">
        <f aca="false" ca="false" dt2D="false" dtr="false" t="normal">$M114/($J114+$K114)</f>
        <v>473.4600020548649</v>
      </c>
      <c r="V114" s="52" t="n">
        <v>2025</v>
      </c>
      <c r="W114" s="58" t="n">
        <v>0</v>
      </c>
      <c r="X114" s="58" t="n">
        <f aca="false" ca="false" dt2D="false" dtr="false" t="normal">+(J114*17.26+K114*29.25)*12</f>
        <v>409193.9760000001</v>
      </c>
      <c r="Y114" s="58" t="n">
        <f aca="false" ca="false" dt2D="false" dtr="false" t="normal">+(J114*17.26+K114*29.25)*12*30-'[3]Лист1'!$AQ$759</f>
        <v>1320595.6500000022</v>
      </c>
      <c r="Z114" s="58" t="n">
        <f aca="false" ca="false" dt2D="false" dtr="false" t="normal">SUM(AA114:AO114)</f>
        <v>921637.24</v>
      </c>
      <c r="AA114" s="58" t="n"/>
      <c r="AB114" s="58" t="n"/>
      <c r="AC114" s="58" t="n"/>
      <c r="AD114" s="58" t="n"/>
      <c r="AE114" s="58" t="n">
        <v>622320.8</v>
      </c>
      <c r="AF114" s="58" t="n"/>
      <c r="AG114" s="58" t="n"/>
      <c r="AH114" s="58" t="n"/>
      <c r="AI114" s="58" t="n"/>
      <c r="AJ114" s="58" t="n"/>
      <c r="AK114" s="58" t="n"/>
      <c r="AL114" s="58" t="n"/>
      <c r="AM114" s="58" t="n">
        <v>276491.17</v>
      </c>
      <c r="AN114" s="58" t="n">
        <v>9216.37</v>
      </c>
      <c r="AO114" s="58" t="n">
        <v>13608.9</v>
      </c>
      <c r="AP114" s="4" t="n">
        <f aca="false" ca="false" dt2D="false" dtr="false" t="normal">COUNTIF(AA114:AL114, "&gt;0")</f>
        <v>1</v>
      </c>
      <c r="AQ114" s="4" t="n">
        <f aca="false" ca="false" dt2D="false" dtr="false" t="normal">COUNTIF(AM114:AO114, "&gt;0")</f>
        <v>3</v>
      </c>
      <c r="AR114" s="4" t="n">
        <f aca="false" ca="false" dt2D="false" dtr="false" t="normal">+AP114+AQ114</f>
        <v>4</v>
      </c>
    </row>
    <row customFormat="true" customHeight="true" ht="12.75" outlineLevel="0" r="115" s="0">
      <c r="A115" s="49" t="n">
        <f aca="false" ca="false" dt2D="false" dtr="false" t="normal">+A114+1</f>
        <v>103</v>
      </c>
      <c r="B115" s="49" t="n">
        <f aca="false" ca="false" dt2D="false" dtr="false" t="normal">+B114+1</f>
        <v>103</v>
      </c>
      <c r="C115" s="50" t="s">
        <v>115</v>
      </c>
      <c r="D115" s="49" t="s">
        <v>191</v>
      </c>
      <c r="E115" s="51" t="s">
        <v>65</v>
      </c>
      <c r="F115" s="52" t="s">
        <v>56</v>
      </c>
      <c r="G115" s="52" t="n">
        <v>4</v>
      </c>
      <c r="H115" s="52" t="n">
        <v>6</v>
      </c>
      <c r="I115" s="53" t="n">
        <v>5032.4</v>
      </c>
      <c r="J115" s="53" t="n">
        <v>4842.7</v>
      </c>
      <c r="K115" s="53" t="n">
        <v>189.7</v>
      </c>
      <c r="L115" s="51" t="n">
        <v>224</v>
      </c>
      <c r="M115" s="54" t="n">
        <f aca="false" ca="false" dt2D="false" dtr="false" t="normal">SUM(N115:R115)</f>
        <v>19063284.77</v>
      </c>
      <c r="N115" s="54" t="n"/>
      <c r="O115" s="54" t="n"/>
      <c r="P115" s="54" t="n">
        <v>0</v>
      </c>
      <c r="Q115" s="54" t="n">
        <v>813417.06</v>
      </c>
      <c r="R115" s="54" t="n">
        <v>18249867.71</v>
      </c>
      <c r="S115" s="54" t="n">
        <f aca="false" ca="false" dt2D="false" dtr="false" t="normal">+Z115-M115</f>
        <v>0</v>
      </c>
      <c r="T115" s="54" t="n">
        <f aca="false" ca="false" dt2D="false" dtr="false" t="normal">$M115/($J115+$K115)</f>
        <v>3788.1100011922745</v>
      </c>
      <c r="U115" s="54" t="n">
        <f aca="false" ca="false" dt2D="false" dtr="false" t="normal">$M115/($J115+$K115)</f>
        <v>3788.1100011922745</v>
      </c>
      <c r="V115" s="52" t="n">
        <v>2025</v>
      </c>
      <c r="W115" s="58" t="n">
        <v>0</v>
      </c>
      <c r="X115" s="58" t="n">
        <f aca="false" ca="false" dt2D="false" dtr="false" t="normal">+(J115*12.98+K115*25.97)*12</f>
        <v>813417.06</v>
      </c>
      <c r="Y115" s="58" t="n">
        <f aca="false" ca="false" dt2D="false" dtr="false" t="normal">+(J115*12.98+K115*25.97)*12*30-'[3]Лист1'!$AQ$755</f>
        <v>21801852.43</v>
      </c>
      <c r="Z115" s="58" t="n">
        <f aca="false" ca="false" dt2D="false" dtr="false" t="normal">SUM(AA115:AO115)</f>
        <v>19063284.77</v>
      </c>
      <c r="AA115" s="58" t="n">
        <v>14288939.8</v>
      </c>
      <c r="AB115" s="58" t="n"/>
      <c r="AC115" s="58" t="n"/>
      <c r="AD115" s="58" t="n"/>
      <c r="AE115" s="58" t="n">
        <v>2037707.19</v>
      </c>
      <c r="AF115" s="58" t="n"/>
      <c r="AG115" s="58" t="n"/>
      <c r="AH115" s="58" t="n"/>
      <c r="AI115" s="58" t="n"/>
      <c r="AJ115" s="58" t="n"/>
      <c r="AK115" s="58" t="n"/>
      <c r="AL115" s="58" t="n"/>
      <c r="AM115" s="58" t="n">
        <v>2188974.23</v>
      </c>
      <c r="AN115" s="58" t="n">
        <v>190632.85</v>
      </c>
      <c r="AO115" s="58" t="n">
        <v>357030.7</v>
      </c>
      <c r="AP115" s="4" t="n">
        <f aca="false" ca="false" dt2D="false" dtr="false" t="normal">COUNTIF(AA115:AL115, "&gt;0")</f>
        <v>2</v>
      </c>
      <c r="AQ115" s="4" t="n">
        <f aca="false" ca="false" dt2D="false" dtr="false" t="normal">COUNTIF(AM115:AO115, "&gt;0")</f>
        <v>3</v>
      </c>
      <c r="AR115" s="4" t="n">
        <f aca="false" ca="false" dt2D="false" dtr="false" t="normal">+AP115+AQ115</f>
        <v>5</v>
      </c>
    </row>
    <row customFormat="true" customHeight="true" ht="12.75" outlineLevel="0" r="116" s="0">
      <c r="A116" s="49" t="n">
        <f aca="false" ca="false" dt2D="false" dtr="false" t="normal">+A115+1</f>
        <v>104</v>
      </c>
      <c r="B116" s="49" t="n">
        <f aca="false" ca="false" dt2D="false" dtr="false" t="normal">+B115+1</f>
        <v>104</v>
      </c>
      <c r="C116" s="50" t="s">
        <v>115</v>
      </c>
      <c r="D116" s="49" t="s">
        <v>192</v>
      </c>
      <c r="E116" s="51" t="s">
        <v>193</v>
      </c>
      <c r="F116" s="52" t="s">
        <v>56</v>
      </c>
      <c r="G116" s="52" t="n">
        <v>4</v>
      </c>
      <c r="H116" s="52" t="n">
        <v>4</v>
      </c>
      <c r="I116" s="53" t="n">
        <v>3586.5</v>
      </c>
      <c r="J116" s="53" t="n">
        <v>3373.8</v>
      </c>
      <c r="K116" s="53" t="n">
        <v>212.7</v>
      </c>
      <c r="L116" s="51" t="n">
        <v>140</v>
      </c>
      <c r="M116" s="54" t="n">
        <f aca="false" ca="false" dt2D="false" dtr="false" t="normal">SUM(N116:R116)</f>
        <v>3295276.5200000005</v>
      </c>
      <c r="N116" s="54" t="n"/>
      <c r="O116" s="54" t="n"/>
      <c r="P116" s="54" t="n">
        <v>0</v>
      </c>
      <c r="Q116" s="54" t="n">
        <v>591788.916</v>
      </c>
      <c r="R116" s="54" t="n">
        <v>2703487.604</v>
      </c>
      <c r="S116" s="54" t="n">
        <f aca="false" ca="false" dt2D="false" dtr="false" t="normal">+Z116-M116</f>
        <v>0</v>
      </c>
      <c r="T116" s="54" t="n">
        <f aca="false" ca="false" dt2D="false" dtr="false" t="normal">$M116/($J116+$K116)</f>
        <v>918.800089223477</v>
      </c>
      <c r="U116" s="54" t="n">
        <f aca="false" ca="false" dt2D="false" dtr="false" t="normal">$M116/($J116+$K116)</f>
        <v>918.800089223477</v>
      </c>
      <c r="V116" s="52" t="n">
        <v>2025</v>
      </c>
      <c r="W116" s="58" t="n">
        <v>0</v>
      </c>
      <c r="X116" s="58" t="n">
        <f aca="false" ca="false" dt2D="false" dtr="false" t="normal">+(J116*12.98+K116*25.97)*12</f>
        <v>591788.916</v>
      </c>
      <c r="Y116" s="58" t="n">
        <f aca="false" ca="false" dt2D="false" dtr="false" t="normal">+(J116*12.98+K116*25.97)*12*30-'[3]Лист1'!$AQ$757</f>
        <v>7241100.32</v>
      </c>
      <c r="Z116" s="58" t="n">
        <f aca="false" ca="false" dt2D="false" dtr="false" t="normal">SUM(AA116:AO116)</f>
        <v>3295276.52</v>
      </c>
      <c r="AA116" s="58" t="n"/>
      <c r="AB116" s="58" t="n"/>
      <c r="AC116" s="58" t="n"/>
      <c r="AD116" s="58" t="n"/>
      <c r="AE116" s="58" t="n">
        <v>1452236.88</v>
      </c>
      <c r="AF116" s="58" t="n"/>
      <c r="AG116" s="58" t="n"/>
      <c r="AH116" s="58" t="n"/>
      <c r="AI116" s="58" t="n"/>
      <c r="AJ116" s="58" t="n"/>
      <c r="AK116" s="58" t="n"/>
      <c r="AL116" s="58" t="n">
        <v>1144560.06</v>
      </c>
      <c r="AM116" s="58" t="n">
        <v>645214.94</v>
      </c>
      <c r="AN116" s="58" t="n">
        <v>21507.16</v>
      </c>
      <c r="AO116" s="58" t="n">
        <v>31757.48</v>
      </c>
      <c r="AP116" s="4" t="n">
        <f aca="false" ca="false" dt2D="false" dtr="false" t="normal">COUNTIF(AA116:AL116, "&gt;0")</f>
        <v>2</v>
      </c>
      <c r="AQ116" s="4" t="n">
        <f aca="false" ca="false" dt2D="false" dtr="false" t="normal">COUNTIF(AM116:AO116, "&gt;0")</f>
        <v>3</v>
      </c>
      <c r="AR116" s="4" t="n">
        <f aca="false" ca="false" dt2D="false" dtr="false" t="normal">+AP116+AQ116</f>
        <v>5</v>
      </c>
    </row>
    <row customFormat="true" customHeight="true" ht="12.75" outlineLevel="0" r="117" s="0">
      <c r="A117" s="49" t="n">
        <f aca="false" ca="false" dt2D="false" dtr="false" t="normal">+A116+1</f>
        <v>105</v>
      </c>
      <c r="B117" s="49" t="n">
        <f aca="false" ca="false" dt2D="false" dtr="false" t="normal">+B116+1</f>
        <v>105</v>
      </c>
      <c r="C117" s="50" t="s">
        <v>115</v>
      </c>
      <c r="D117" s="49" t="s">
        <v>194</v>
      </c>
      <c r="E117" s="51" t="s">
        <v>132</v>
      </c>
      <c r="F117" s="52" t="s">
        <v>56</v>
      </c>
      <c r="G117" s="52" t="n">
        <v>9</v>
      </c>
      <c r="H117" s="52" t="n">
        <v>1</v>
      </c>
      <c r="I117" s="53" t="n">
        <v>2097.9</v>
      </c>
      <c r="J117" s="53" t="n">
        <v>1902.4</v>
      </c>
      <c r="K117" s="53" t="n">
        <v>195.5</v>
      </c>
      <c r="L117" s="51" t="n">
        <v>72</v>
      </c>
      <c r="M117" s="54" t="n">
        <f aca="false" ca="false" dt2D="false" dtr="false" t="normal">SUM(N117:R117)</f>
        <v>993271.73</v>
      </c>
      <c r="N117" s="54" t="n"/>
      <c r="O117" s="54" t="n"/>
      <c r="P117" s="54" t="n">
        <v>0</v>
      </c>
      <c r="Q117" s="54" t="n">
        <v>462645.588</v>
      </c>
      <c r="R117" s="54" t="n">
        <v>530626.142</v>
      </c>
      <c r="S117" s="54" t="n">
        <f aca="false" ca="false" dt2D="false" dtr="false" t="normal">+Z117-M117</f>
        <v>0</v>
      </c>
      <c r="T117" s="54" t="n">
        <f aca="false" ca="false" dt2D="false" dtr="false" t="normal">$M117/($J117+$K117)</f>
        <v>473.4599980933314</v>
      </c>
      <c r="U117" s="54" t="n">
        <f aca="false" ca="false" dt2D="false" dtr="false" t="normal">$M117/($J117+$K117)</f>
        <v>473.4599980933314</v>
      </c>
      <c r="V117" s="52" t="n">
        <v>2025</v>
      </c>
      <c r="W117" s="58" t="n">
        <v>0</v>
      </c>
      <c r="X117" s="58" t="n">
        <f aca="false" ca="false" dt2D="false" dtr="false" t="normal">+(J117*17.26+K117*29.25)*12</f>
        <v>462645.5880000001</v>
      </c>
      <c r="Y117" s="58" t="n">
        <f aca="false" ca="false" dt2D="false" dtr="false" t="normal">+(J117*17.26+K117*29.25)*12*30-'[3]Лист1'!$AQ$758</f>
        <v>3546837.190000003</v>
      </c>
      <c r="Z117" s="58" t="n">
        <f aca="false" ca="false" dt2D="false" dtr="false" t="normal">SUM(AA117:AO117)</f>
        <v>993271.73</v>
      </c>
      <c r="AA117" s="58" t="n"/>
      <c r="AB117" s="58" t="n"/>
      <c r="AC117" s="58" t="n"/>
      <c r="AD117" s="58" t="n"/>
      <c r="AE117" s="58" t="n">
        <v>670690.84</v>
      </c>
      <c r="AF117" s="58" t="n"/>
      <c r="AG117" s="58" t="n"/>
      <c r="AH117" s="58" t="n"/>
      <c r="AI117" s="58" t="n"/>
      <c r="AJ117" s="58" t="n"/>
      <c r="AK117" s="58" t="n"/>
      <c r="AL117" s="58" t="n"/>
      <c r="AM117" s="58" t="n">
        <v>297981.52</v>
      </c>
      <c r="AN117" s="58" t="n">
        <v>9932.72</v>
      </c>
      <c r="AO117" s="58" t="n">
        <v>14666.65</v>
      </c>
      <c r="AP117" s="4" t="n">
        <f aca="false" ca="false" dt2D="false" dtr="false" t="normal">COUNTIF(AA117:AL117, "&gt;0")</f>
        <v>1</v>
      </c>
      <c r="AQ117" s="4" t="n">
        <f aca="false" ca="false" dt2D="false" dtr="false" t="normal">COUNTIF(AM117:AO117, "&gt;0")</f>
        <v>3</v>
      </c>
      <c r="AR117" s="4" t="n">
        <f aca="false" ca="false" dt2D="false" dtr="false" t="normal">+AP117+AQ117</f>
        <v>4</v>
      </c>
    </row>
    <row customFormat="true" customHeight="true" ht="12.75" outlineLevel="0" r="118" s="0">
      <c r="A118" s="49" t="n">
        <f aca="false" ca="false" dt2D="false" dtr="false" t="normal">+A117+1</f>
        <v>106</v>
      </c>
      <c r="B118" s="49" t="n">
        <f aca="false" ca="false" dt2D="false" dtr="false" t="normal">+B117+1</f>
        <v>106</v>
      </c>
      <c r="C118" s="50" t="s">
        <v>115</v>
      </c>
      <c r="D118" s="49" t="s">
        <v>195</v>
      </c>
      <c r="E118" s="51" t="s">
        <v>119</v>
      </c>
      <c r="F118" s="52" t="s">
        <v>56</v>
      </c>
      <c r="G118" s="52" t="n">
        <v>10</v>
      </c>
      <c r="H118" s="52" t="n">
        <v>2</v>
      </c>
      <c r="I118" s="53" t="n">
        <v>5300.5</v>
      </c>
      <c r="J118" s="53" t="n">
        <v>4996.2</v>
      </c>
      <c r="K118" s="53" t="n">
        <v>304.3</v>
      </c>
      <c r="L118" s="51" t="n">
        <v>126</v>
      </c>
      <c r="M118" s="54" t="n">
        <f aca="false" ca="false" dt2D="false" dtr="false" t="normal">SUM(N118:R118)</f>
        <v>7182720</v>
      </c>
      <c r="N118" s="54" t="n"/>
      <c r="O118" s="54" t="n"/>
      <c r="P118" s="54" t="n">
        <v>0</v>
      </c>
      <c r="Q118" s="54" t="n">
        <v>6997011.914</v>
      </c>
      <c r="R118" s="54" t="n">
        <v>185708.086</v>
      </c>
      <c r="S118" s="54" t="n">
        <f aca="false" ca="false" dt2D="false" dtr="false" t="normal">+Z118-M118</f>
        <v>0</v>
      </c>
      <c r="T118" s="54" t="n">
        <f aca="false" ca="false" dt2D="false" dtr="false" t="normal">$M118/($J118+$K118)</f>
        <v>1355.1023488350156</v>
      </c>
      <c r="U118" s="54" t="n">
        <f aca="false" ca="false" dt2D="false" dtr="false" t="normal">$M118/($J118+$K118)</f>
        <v>1355.1023488350156</v>
      </c>
      <c r="V118" s="52" t="n">
        <v>2025</v>
      </c>
      <c r="W118" s="58" t="n">
        <v>5855389.67</v>
      </c>
      <c r="X118" s="58" t="n">
        <f aca="false" ca="false" dt2D="false" dtr="false" t="normal">+(J118*17.26+K118*29.25)*12</f>
        <v>1141622.244</v>
      </c>
      <c r="Y118" s="58" t="n">
        <f aca="false" ca="false" dt2D="false" dtr="false" t="normal">+(J118*17.26+K118*29.25)*12*30</f>
        <v>34248667.32</v>
      </c>
      <c r="Z118" s="58" t="n">
        <f aca="false" ca="false" dt2D="false" dtr="false" t="normal">SUM(AA118:AO118)</f>
        <v>7182720</v>
      </c>
      <c r="AA118" s="58" t="n"/>
      <c r="AB118" s="58" t="n"/>
      <c r="AC118" s="58" t="n"/>
      <c r="AD118" s="58" t="n"/>
      <c r="AE118" s="58" t="n"/>
      <c r="AF118" s="58" t="n"/>
      <c r="AG118" s="58" t="n"/>
      <c r="AH118" s="58" t="n">
        <v>6747849.40032</v>
      </c>
      <c r="AI118" s="58" t="n"/>
      <c r="AJ118" s="58" t="n"/>
      <c r="AK118" s="58" t="n"/>
      <c r="AL118" s="58" t="n"/>
      <c r="AM118" s="58" t="n">
        <v>215481.6</v>
      </c>
      <c r="AN118" s="58" t="n">
        <v>71827.2</v>
      </c>
      <c r="AO118" s="58" t="n">
        <v>147561.79968</v>
      </c>
      <c r="AP118" s="4" t="n">
        <f aca="false" ca="false" dt2D="false" dtr="false" t="normal">COUNTIF(AA118:AL118, "&gt;0")</f>
        <v>1</v>
      </c>
      <c r="AQ118" s="4" t="n">
        <f aca="false" ca="false" dt2D="false" dtr="false" t="normal">COUNTIF(AM118:AO118, "&gt;0")</f>
        <v>3</v>
      </c>
      <c r="AR118" s="4" t="n">
        <f aca="false" ca="false" dt2D="false" dtr="false" t="normal">+AP118+AQ118</f>
        <v>4</v>
      </c>
    </row>
    <row customFormat="true" customHeight="true" ht="12.75" outlineLevel="0" r="119" s="0">
      <c r="A119" s="49" t="n">
        <f aca="false" ca="false" dt2D="false" dtr="false" t="normal">+A118+1</f>
        <v>107</v>
      </c>
      <c r="B119" s="49" t="n">
        <f aca="false" ca="false" dt2D="false" dtr="false" t="normal">+B118+1</f>
        <v>107</v>
      </c>
      <c r="C119" s="50" t="s">
        <v>115</v>
      </c>
      <c r="D119" s="49" t="s">
        <v>196</v>
      </c>
      <c r="E119" s="51" t="n">
        <v>1973</v>
      </c>
      <c r="F119" s="52" t="s">
        <v>56</v>
      </c>
      <c r="G119" s="52" t="n">
        <v>5</v>
      </c>
      <c r="H119" s="52" t="n">
        <v>8</v>
      </c>
      <c r="I119" s="53" t="n">
        <v>6624.9</v>
      </c>
      <c r="J119" s="53" t="n">
        <v>5826</v>
      </c>
      <c r="K119" s="53" t="n">
        <v>239.3</v>
      </c>
      <c r="L119" s="51" t="n">
        <v>272</v>
      </c>
      <c r="M119" s="54" t="n">
        <f aca="false" ca="false" dt2D="false" dtr="false" t="normal">SUM(N119:R119)</f>
        <v>29799606.160000004</v>
      </c>
      <c r="N119" s="54" t="n"/>
      <c r="O119" s="54" t="n">
        <v>14074916.114</v>
      </c>
      <c r="P119" s="54" t="n"/>
      <c r="Q119" s="54" t="n">
        <v>961548.876</v>
      </c>
      <c r="R119" s="54" t="n">
        <v>14763141.17</v>
      </c>
      <c r="S119" s="54" t="n">
        <f aca="false" ca="false" dt2D="false" dtr="false" t="normal">+Z119-M119</f>
        <v>0</v>
      </c>
      <c r="T119" s="54" t="n">
        <f aca="false" ca="false" dt2D="false" dtr="false" t="normal">$M119/($J119+$K119)</f>
        <v>4913.129797371936</v>
      </c>
      <c r="U119" s="54" t="n">
        <f aca="false" ca="false" dt2D="false" dtr="false" t="normal">$M119/($J119+$K119)</f>
        <v>4913.129797371936</v>
      </c>
      <c r="V119" s="52" t="n">
        <v>2025</v>
      </c>
      <c r="W119" s="58" t="n"/>
      <c r="X119" s="58" t="n">
        <f aca="false" ca="false" dt2D="false" dtr="false" t="normal">+(J119*12.71+K119*25.41)*12</f>
        <v>961548.876</v>
      </c>
      <c r="Y119" s="58" t="n">
        <f aca="false" ca="false" dt2D="false" dtr="false" t="normal">+(J119*12.71+K119*25.41)*12*30-'[3]Лист1'!$AQ$762</f>
        <v>14763141.170000002</v>
      </c>
      <c r="Z119" s="58" t="n">
        <f aca="false" ca="false" dt2D="false" dtr="false" t="normal">SUM(AA119:AO119)</f>
        <v>29799606.160000004</v>
      </c>
      <c r="AA119" s="58" t="n">
        <v>17221734.28</v>
      </c>
      <c r="AB119" s="58" t="n">
        <v>6964417.8</v>
      </c>
      <c r="AC119" s="58" t="n"/>
      <c r="AD119" s="58" t="n">
        <v>5613454.08</v>
      </c>
      <c r="AE119" s="58" t="n"/>
      <c r="AF119" s="58" t="n"/>
      <c r="AG119" s="58" t="n"/>
      <c r="AH119" s="58" t="n"/>
      <c r="AI119" s="58" t="n"/>
      <c r="AJ119" s="58" t="n"/>
      <c r="AK119" s="58" t="n"/>
      <c r="AL119" s="58" t="n"/>
      <c r="AM119" s="58" t="n"/>
      <c r="AN119" s="58" t="n"/>
      <c r="AO119" s="58" t="n"/>
      <c r="AP119" s="4" t="n">
        <f aca="false" ca="false" dt2D="false" dtr="false" t="normal">COUNTIF(AA119:AL119, "&gt;0")</f>
        <v>3</v>
      </c>
      <c r="AQ119" s="4" t="n">
        <f aca="false" ca="false" dt2D="false" dtr="false" t="normal">COUNTIF(AM119:AO119, "&gt;0")</f>
        <v>0</v>
      </c>
      <c r="AR119" s="4" t="n">
        <f aca="false" ca="false" dt2D="false" dtr="false" t="normal">+AP119+AQ119</f>
        <v>3</v>
      </c>
    </row>
    <row customFormat="true" customHeight="true" ht="12.75" outlineLevel="0" r="120" s="0">
      <c r="A120" s="49" t="n">
        <f aca="false" ca="false" dt2D="false" dtr="false" t="normal">+A119+1</f>
        <v>108</v>
      </c>
      <c r="B120" s="49" t="n">
        <f aca="false" ca="false" dt2D="false" dtr="false" t="normal">+B119+1</f>
        <v>108</v>
      </c>
      <c r="C120" s="50" t="s">
        <v>115</v>
      </c>
      <c r="D120" s="49" t="s">
        <v>197</v>
      </c>
      <c r="E120" s="51" t="s">
        <v>98</v>
      </c>
      <c r="F120" s="52" t="s">
        <v>56</v>
      </c>
      <c r="G120" s="52" t="n">
        <v>4</v>
      </c>
      <c r="H120" s="52" t="n">
        <v>2</v>
      </c>
      <c r="I120" s="53" t="n">
        <v>1936</v>
      </c>
      <c r="J120" s="53" t="n">
        <v>1936</v>
      </c>
      <c r="K120" s="53" t="n">
        <v>0</v>
      </c>
      <c r="L120" s="51" t="n">
        <v>66</v>
      </c>
      <c r="M120" s="54" t="n">
        <f aca="false" ca="false" dt2D="false" dtr="false" t="normal">SUM(N120:R120)</f>
        <v>1160961.12</v>
      </c>
      <c r="N120" s="54" t="n"/>
      <c r="O120" s="54" t="n"/>
      <c r="P120" s="54" t="n">
        <v>0</v>
      </c>
      <c r="Q120" s="54" t="n">
        <v>1160961.12</v>
      </c>
      <c r="R120" s="54" t="n">
        <v>0</v>
      </c>
      <c r="S120" s="54" t="n">
        <f aca="false" ca="false" dt2D="false" dtr="false" t="normal">+Z120-M120</f>
        <v>0</v>
      </c>
      <c r="T120" s="54" t="n">
        <f aca="false" ca="false" dt2D="false" dtr="false" t="normal">$M120/($J120+$K120)</f>
        <v>599.6700000000001</v>
      </c>
      <c r="U120" s="54" t="n">
        <f aca="false" ca="false" dt2D="false" dtr="false" t="normal">$M120/($J120+$K120)</f>
        <v>599.6700000000001</v>
      </c>
      <c r="V120" s="52" t="n">
        <v>2025</v>
      </c>
      <c r="W120" s="58" t="n">
        <v>1558843.41</v>
      </c>
      <c r="X120" s="58" t="n">
        <f aca="false" ca="false" dt2D="false" dtr="false" t="normal">+(J120*12.98+K120*25.97)*12</f>
        <v>301551.36000000004</v>
      </c>
      <c r="Y120" s="58" t="n">
        <f aca="false" ca="false" dt2D="false" dtr="false" t="normal">+(J120*12.98+K120*25.97)*12*30</f>
        <v>9046540.8</v>
      </c>
      <c r="Z120" s="58" t="n">
        <f aca="false" ca="false" dt2D="false" dtr="false" t="normal">SUM(AA120:AO120)</f>
        <v>1160961.12</v>
      </c>
      <c r="AA120" s="58" t="n"/>
      <c r="AB120" s="58" t="n"/>
      <c r="AC120" s="58" t="n"/>
      <c r="AD120" s="58" t="n"/>
      <c r="AE120" s="58" t="n">
        <v>783920.42</v>
      </c>
      <c r="AF120" s="58" t="n"/>
      <c r="AG120" s="58" t="n"/>
      <c r="AH120" s="58" t="n"/>
      <c r="AI120" s="58" t="n"/>
      <c r="AJ120" s="58" t="n"/>
      <c r="AK120" s="58" t="n"/>
      <c r="AL120" s="58" t="n"/>
      <c r="AM120" s="58" t="n">
        <v>348288.34</v>
      </c>
      <c r="AN120" s="58" t="n">
        <v>11609.61</v>
      </c>
      <c r="AO120" s="58" t="n">
        <v>17142.75</v>
      </c>
      <c r="AP120" s="4" t="n">
        <f aca="false" ca="false" dt2D="false" dtr="false" t="normal">COUNTIF(AA120:AL120, "&gt;0")</f>
        <v>1</v>
      </c>
      <c r="AQ120" s="4" t="n">
        <f aca="false" ca="false" dt2D="false" dtr="false" t="normal">COUNTIF(AM120:AO120, "&gt;0")</f>
        <v>3</v>
      </c>
      <c r="AR120" s="4" t="n">
        <f aca="false" ca="false" dt2D="false" dtr="false" t="normal">+AP120+AQ120</f>
        <v>4</v>
      </c>
    </row>
    <row customHeight="true" ht="12.75" outlineLevel="0" r="121">
      <c r="A121" s="49" t="n">
        <f aca="false" ca="false" dt2D="false" dtr="false" t="normal">+A120+1</f>
        <v>109</v>
      </c>
      <c r="B121" s="49" t="n">
        <f aca="false" ca="false" dt2D="false" dtr="false" t="normal">+B120+1</f>
        <v>109</v>
      </c>
      <c r="C121" s="50" t="s">
        <v>115</v>
      </c>
      <c r="D121" s="49" t="s">
        <v>198</v>
      </c>
      <c r="E121" s="51" t="s">
        <v>94</v>
      </c>
      <c r="F121" s="52" t="s">
        <v>56</v>
      </c>
      <c r="G121" s="52" t="n">
        <v>2</v>
      </c>
      <c r="H121" s="52" t="n">
        <v>3</v>
      </c>
      <c r="I121" s="53" t="n">
        <v>901.9</v>
      </c>
      <c r="J121" s="53" t="n">
        <v>901.9</v>
      </c>
      <c r="K121" s="53" t="n">
        <v>0</v>
      </c>
      <c r="L121" s="51" t="n">
        <v>60</v>
      </c>
      <c r="M121" s="54" t="n">
        <f aca="false" ca="false" dt2D="false" dtr="false" t="normal">SUM(N121:R121)</f>
        <v>4776455.97</v>
      </c>
      <c r="N121" s="54" t="n"/>
      <c r="O121" s="54" t="n">
        <v>0</v>
      </c>
      <c r="P121" s="54" t="n">
        <v>0</v>
      </c>
      <c r="Q121" s="54" t="n">
        <v>648230.838</v>
      </c>
      <c r="R121" s="54" t="n">
        <v>4128225.132</v>
      </c>
      <c r="S121" s="54" t="n">
        <f aca="false" ca="false" dt2D="false" dtr="false" t="normal">+Z121-M121</f>
        <v>0</v>
      </c>
      <c r="T121" s="54" t="n">
        <f aca="false" ca="false" dt2D="false" dtr="false" t="normal">$M121/($J121+$K121)</f>
        <v>5295.9928706064975</v>
      </c>
      <c r="U121" s="54" t="n">
        <f aca="false" ca="false" dt2D="false" dtr="false" t="normal">$M121/($J121+$K121)</f>
        <v>5295.9928706064975</v>
      </c>
      <c r="V121" s="52" t="n">
        <v>2025</v>
      </c>
      <c r="W121" s="56" t="n">
        <v>510673.05</v>
      </c>
      <c r="X121" s="56" t="n">
        <f aca="false" ca="false" dt2D="false" dtr="false" t="normal">+(J121*12.71+K121*25.41)*12</f>
        <v>137557.788</v>
      </c>
      <c r="Y121" s="56" t="n">
        <f aca="false" ca="false" dt2D="false" dtr="false" t="normal">+(J121*12.71+K121*25.41)*12*30</f>
        <v>4126733.64</v>
      </c>
      <c r="Z121" s="60" t="n">
        <f aca="false" ca="true" dt2D="false" dtr="false" t="normal">SUBTOTAL(9, AA121:AO121)</f>
        <v>4776455.97</v>
      </c>
      <c r="AA121" s="0" t="n">
        <v>3287894.1</v>
      </c>
      <c r="AM121" s="61" t="n">
        <v>1135667.61</v>
      </c>
      <c r="AN121" s="61" t="n">
        <v>120950.92</v>
      </c>
      <c r="AO121" s="61" t="n">
        <v>231943.34</v>
      </c>
      <c r="AP121" s="4" t="n">
        <f aca="false" ca="false" dt2D="false" dtr="false" t="normal">COUNTIF(AA121:AL121, "&gt;0")</f>
        <v>1</v>
      </c>
      <c r="AQ121" s="4" t="n">
        <f aca="false" ca="false" dt2D="false" dtr="false" t="normal">COUNTIF(AM121:AO121, "&gt;0")</f>
        <v>3</v>
      </c>
      <c r="AR121" s="4" t="n">
        <f aca="false" ca="false" dt2D="false" dtr="false" t="normal">+AP121+AQ121</f>
        <v>4</v>
      </c>
    </row>
    <row customHeight="true" ht="12.75" outlineLevel="0" r="122">
      <c r="A122" s="49" t="n">
        <f aca="false" ca="false" dt2D="false" dtr="false" t="normal">+A121+1</f>
        <v>110</v>
      </c>
      <c r="B122" s="49" t="n">
        <f aca="false" ca="false" dt2D="false" dtr="false" t="normal">+B121+1</f>
        <v>110</v>
      </c>
      <c r="C122" s="50" t="s">
        <v>115</v>
      </c>
      <c r="D122" s="49" t="s">
        <v>199</v>
      </c>
      <c r="E122" s="51" t="s">
        <v>73</v>
      </c>
      <c r="F122" s="52" t="s">
        <v>56</v>
      </c>
      <c r="G122" s="52" t="n">
        <v>4</v>
      </c>
      <c r="H122" s="52" t="n">
        <v>4</v>
      </c>
      <c r="I122" s="53" t="n">
        <v>3437.1</v>
      </c>
      <c r="J122" s="53" t="n">
        <v>3437.1</v>
      </c>
      <c r="K122" s="53" t="n">
        <v>0</v>
      </c>
      <c r="L122" s="51" t="n">
        <v>147</v>
      </c>
      <c r="M122" s="54" t="n">
        <f aca="false" ca="false" dt2D="false" dtr="false" t="normal">SUM(N122:R122)</f>
        <v>24992701.660000004</v>
      </c>
      <c r="N122" s="54" t="n"/>
      <c r="O122" s="54" t="n">
        <v>0</v>
      </c>
      <c r="P122" s="54" t="n">
        <v>0</v>
      </c>
      <c r="Q122" s="54" t="n">
        <v>2979709.996</v>
      </c>
      <c r="R122" s="54" t="n">
        <v>22012991.664</v>
      </c>
      <c r="S122" s="54" t="n">
        <f aca="false" ca="false" dt2D="false" dtr="false" t="normal">+Z122-M122</f>
        <v>0</v>
      </c>
      <c r="T122" s="54" t="n">
        <f aca="false" ca="false" dt2D="false" dtr="false" t="normal">$M122/($J122+$K122)</f>
        <v>7271.450251665649</v>
      </c>
      <c r="U122" s="54" t="n">
        <f aca="false" ca="false" dt2D="false" dtr="false" t="normal">$M122/($J122+$K122)</f>
        <v>7271.450251665649</v>
      </c>
      <c r="V122" s="52" t="n">
        <v>2025</v>
      </c>
      <c r="W122" s="56" t="n">
        <v>2444347.3</v>
      </c>
      <c r="X122" s="56" t="n">
        <f aca="false" ca="false" dt2D="false" dtr="false" t="normal">+(J122*12.98+K122*25.97)*12</f>
        <v>535362.696</v>
      </c>
      <c r="Y122" s="56" t="n">
        <f aca="false" ca="false" dt2D="false" dtr="false" t="normal">+(J122*12.98+K122*25.97)*12*30</f>
        <v>16060880.879999999</v>
      </c>
      <c r="Z122" s="60" t="n">
        <f aca="false" ca="true" dt2D="false" dtr="false" t="normal">SUBTOTAL(9, AA122:AO122)</f>
        <v>24992701.660000004</v>
      </c>
      <c r="AA122" s="0" t="n">
        <v>9759262.96</v>
      </c>
      <c r="AC122" s="0" t="n">
        <v>4171849.57</v>
      </c>
      <c r="AM122" s="61" t="n">
        <v>8596919.55</v>
      </c>
      <c r="AN122" s="61" t="n">
        <v>849305.35</v>
      </c>
      <c r="AO122" s="61" t="n">
        <v>1615364.23</v>
      </c>
      <c r="AP122" s="4" t="n">
        <f aca="false" ca="false" dt2D="false" dtr="false" t="normal">COUNTIF(AA122:AL122, "&gt;0")</f>
        <v>2</v>
      </c>
      <c r="AQ122" s="4" t="n">
        <f aca="false" ca="false" dt2D="false" dtr="false" t="normal">COUNTIF(AM122:AO122, "&gt;0")</f>
        <v>3</v>
      </c>
      <c r="AR122" s="4" t="n">
        <f aca="false" ca="false" dt2D="false" dtr="false" t="normal">+AP122+AQ122</f>
        <v>5</v>
      </c>
    </row>
    <row customHeight="true" ht="12.75" outlineLevel="0" r="123">
      <c r="A123" s="49" t="n">
        <f aca="false" ca="false" dt2D="false" dtr="false" t="normal">+A122+1</f>
        <v>111</v>
      </c>
      <c r="B123" s="49" t="n">
        <f aca="false" ca="false" dt2D="false" dtr="false" t="normal">+B122+1</f>
        <v>111</v>
      </c>
      <c r="C123" s="50" t="s">
        <v>115</v>
      </c>
      <c r="D123" s="49" t="s">
        <v>200</v>
      </c>
      <c r="E123" s="51" t="s">
        <v>188</v>
      </c>
      <c r="F123" s="52" t="s">
        <v>56</v>
      </c>
      <c r="G123" s="52" t="n">
        <v>5</v>
      </c>
      <c r="H123" s="52" t="n">
        <v>4</v>
      </c>
      <c r="I123" s="53" t="n">
        <v>4328.9</v>
      </c>
      <c r="J123" s="53" t="n">
        <v>4328.9</v>
      </c>
      <c r="K123" s="53" t="n">
        <v>0</v>
      </c>
      <c r="L123" s="51" t="n">
        <v>159</v>
      </c>
      <c r="M123" s="54" t="n">
        <f aca="false" ca="false" dt2D="false" dtr="false" t="normal">SUM(N123:R123)</f>
        <v>22735588.22</v>
      </c>
      <c r="N123" s="54" t="n"/>
      <c r="O123" s="54" t="n">
        <v>0</v>
      </c>
      <c r="P123" s="54" t="n">
        <v>0</v>
      </c>
      <c r="Q123" s="54" t="n">
        <v>674269.464</v>
      </c>
      <c r="R123" s="54" t="n">
        <v>22061318.756</v>
      </c>
      <c r="S123" s="54" t="n">
        <f aca="false" ca="false" dt2D="false" dtr="false" t="normal">+Z123-M123</f>
        <v>0</v>
      </c>
      <c r="T123" s="54" t="n">
        <f aca="false" ca="false" dt2D="false" dtr="false" t="normal">$M123/($J123+$K123)</f>
        <v>5252.047453163621</v>
      </c>
      <c r="U123" s="54" t="n">
        <f aca="false" ca="false" dt2D="false" dtr="false" t="normal">$M123/($J123+$K123)</f>
        <v>5252.047453163621</v>
      </c>
      <c r="V123" s="52" t="n">
        <v>2025</v>
      </c>
      <c r="W123" s="56" t="n">
        <v>0</v>
      </c>
      <c r="X123" s="56" t="n">
        <f aca="false" ca="false" dt2D="false" dtr="false" t="normal">+(J123*12.98+K123*25.97)*12</f>
        <v>674269.4639999999</v>
      </c>
      <c r="Y123" s="56" t="n">
        <f aca="false" ca="false" dt2D="false" dtr="false" t="normal">+(J123*12.98+K123*25.97)*12*30-'[3]Лист1'!$AQ$773</f>
        <v>12760228.719999999</v>
      </c>
      <c r="Z123" s="60" t="n">
        <f aca="false" ca="true" dt2D="false" dtr="false" t="normal">SUBTOTAL(9, AA123:AO123)</f>
        <v>22735588.22</v>
      </c>
      <c r="AL123" s="58" t="n">
        <v>12584001.72</v>
      </c>
      <c r="AM123" s="61" t="n">
        <v>7930453.46</v>
      </c>
      <c r="AN123" s="61" t="n">
        <v>766640.4</v>
      </c>
      <c r="AO123" s="61" t="n">
        <v>1454492.64</v>
      </c>
      <c r="AP123" s="4" t="n">
        <f aca="false" ca="false" dt2D="false" dtr="false" t="normal">COUNTIF(AA123:AL123, "&gt;0")</f>
        <v>1</v>
      </c>
      <c r="AQ123" s="4" t="n">
        <f aca="false" ca="false" dt2D="false" dtr="false" t="normal">COUNTIF(AM123:AO123, "&gt;0")</f>
        <v>3</v>
      </c>
      <c r="AR123" s="4" t="n">
        <f aca="false" ca="false" dt2D="false" dtr="false" t="normal">+AP123+AQ123</f>
        <v>4</v>
      </c>
    </row>
    <row customHeight="true" ht="12.75" outlineLevel="0" r="124">
      <c r="A124" s="49" t="n">
        <f aca="false" ca="false" dt2D="false" dtr="false" t="normal">+A123+1</f>
        <v>112</v>
      </c>
      <c r="B124" s="49" t="n">
        <f aca="false" ca="false" dt2D="false" dtr="false" t="normal">+B123+1</f>
        <v>112</v>
      </c>
      <c r="C124" s="50" t="s">
        <v>115</v>
      </c>
      <c r="D124" s="49" t="s">
        <v>201</v>
      </c>
      <c r="E124" s="51" t="s">
        <v>202</v>
      </c>
      <c r="F124" s="52" t="s">
        <v>56</v>
      </c>
      <c r="G124" s="52" t="n">
        <v>1</v>
      </c>
      <c r="H124" s="52" t="n">
        <v>5</v>
      </c>
      <c r="I124" s="53" t="n">
        <v>672.9</v>
      </c>
      <c r="J124" s="53" t="n">
        <v>672.9</v>
      </c>
      <c r="K124" s="53" t="n">
        <v>0</v>
      </c>
      <c r="L124" s="51" t="n">
        <v>33</v>
      </c>
      <c r="M124" s="54" t="n">
        <f aca="false" ca="false" dt2D="false" dtr="false" t="normal">SUM(N124:R124)</f>
        <v>3004895.83</v>
      </c>
      <c r="N124" s="54" t="n"/>
      <c r="O124" s="54" t="n">
        <v>0</v>
      </c>
      <c r="P124" s="54" t="n">
        <v>0</v>
      </c>
      <c r="Q124" s="54" t="n">
        <v>102630.708</v>
      </c>
      <c r="R124" s="54" t="n">
        <v>2902265.122</v>
      </c>
      <c r="S124" s="54" t="n">
        <f aca="false" ca="false" dt2D="false" dtr="false" t="normal">+Z124-M124</f>
        <v>0</v>
      </c>
      <c r="T124" s="54" t="n">
        <f aca="false" ca="false" dt2D="false" dtr="false" t="normal">$M124/($J124+$K124)</f>
        <v>4465.59047406747</v>
      </c>
      <c r="U124" s="54" t="n">
        <f aca="false" ca="false" dt2D="false" dtr="false" t="normal">$M124/($J124+$K124)</f>
        <v>4465.59047406747</v>
      </c>
      <c r="V124" s="52" t="n">
        <v>2025</v>
      </c>
      <c r="W124" s="56" t="n">
        <v>0</v>
      </c>
      <c r="X124" s="56" t="n">
        <f aca="false" ca="false" dt2D="false" dtr="false" t="normal">+(J124*12.71+K124*25.41)*12</f>
        <v>102630.70800000001</v>
      </c>
      <c r="Y124" s="56" t="n">
        <f aca="false" ca="false" dt2D="false" dtr="false" t="normal">+(J124*12.71+K124*25.41)*12*30-'[3]Лист1'!$AQ$550</f>
        <v>538010.3700000001</v>
      </c>
      <c r="Z124" s="60" t="n">
        <f aca="false" ca="true" dt2D="false" dtr="false" t="normal">SUBTOTAL(9, AA124:AO124)</f>
        <v>3004895.83</v>
      </c>
      <c r="AA124" s="0" t="n">
        <v>0</v>
      </c>
      <c r="AD124" s="66" t="n">
        <v>599405.11</v>
      </c>
      <c r="AM124" s="61" t="n">
        <v>1836434.81</v>
      </c>
      <c r="AN124" s="61" t="n">
        <v>195073.31</v>
      </c>
      <c r="AO124" s="61" t="n">
        <v>373982.6</v>
      </c>
      <c r="AP124" s="4" t="n">
        <f aca="false" ca="false" dt2D="false" dtr="false" t="normal">COUNTIF(AA124:AL124, "&gt;0")</f>
        <v>1</v>
      </c>
      <c r="AQ124" s="4" t="n">
        <f aca="false" ca="false" dt2D="false" dtr="false" t="normal">COUNTIF(AM124:AO124, "&gt;0")</f>
        <v>3</v>
      </c>
      <c r="AR124" s="4" t="n">
        <f aca="false" ca="false" dt2D="false" dtr="false" t="normal">+AP124+AQ124</f>
        <v>4</v>
      </c>
    </row>
    <row customHeight="true" ht="12.75" outlineLevel="0" r="125">
      <c r="A125" s="49" t="n">
        <f aca="false" ca="false" dt2D="false" dtr="false" t="normal">+A124+1</f>
        <v>113</v>
      </c>
      <c r="B125" s="49" t="n">
        <f aca="false" ca="false" dt2D="false" dtr="false" t="normal">+B124+1</f>
        <v>113</v>
      </c>
      <c r="C125" s="50" t="s">
        <v>115</v>
      </c>
      <c r="D125" s="49" t="s">
        <v>203</v>
      </c>
      <c r="E125" s="51" t="s">
        <v>65</v>
      </c>
      <c r="F125" s="52" t="s">
        <v>56</v>
      </c>
      <c r="G125" s="52" t="n">
        <v>5</v>
      </c>
      <c r="H125" s="52" t="n">
        <v>6</v>
      </c>
      <c r="I125" s="53" t="n">
        <v>5011.7</v>
      </c>
      <c r="J125" s="53" t="n">
        <v>4019.3</v>
      </c>
      <c r="K125" s="53" t="n">
        <v>992.4</v>
      </c>
      <c r="L125" s="51" t="n">
        <v>185</v>
      </c>
      <c r="M125" s="54" t="n">
        <f aca="false" ca="false" dt2D="false" dtr="false" t="normal">SUM(N125:R125)</f>
        <v>25935328.979999997</v>
      </c>
      <c r="N125" s="54" t="n"/>
      <c r="O125" s="54" t="n">
        <v>0</v>
      </c>
      <c r="P125" s="54" t="n">
        <v>0</v>
      </c>
      <c r="Q125" s="54" t="n">
        <v>5996160.204</v>
      </c>
      <c r="R125" s="54" t="n">
        <v>19939168.776</v>
      </c>
      <c r="S125" s="54" t="n">
        <f aca="false" ca="false" dt2D="false" dtr="false" t="normal">+Z125-M125</f>
        <v>0</v>
      </c>
      <c r="T125" s="54" t="n">
        <f aca="false" ca="false" dt2D="false" dtr="false" t="normal">$M125/($J125+$K125)</f>
        <v>5174.956398028613</v>
      </c>
      <c r="U125" s="54" t="n">
        <f aca="false" ca="false" dt2D="false" dtr="false" t="normal">$M125/($J125+$K125)</f>
        <v>5174.956398028613</v>
      </c>
      <c r="V125" s="52" t="n">
        <v>2025</v>
      </c>
      <c r="W125" s="56" t="n">
        <v>5060842.5</v>
      </c>
      <c r="X125" s="56" t="n">
        <f aca="false" ca="false" dt2D="false" dtr="false" t="normal">+(J125*12.98+K125*25.97)*12</f>
        <v>935317.7039999999</v>
      </c>
      <c r="Y125" s="56" t="n">
        <f aca="false" ca="false" dt2D="false" dtr="false" t="normal">+(J125*12.98+K125*25.97)*12*30</f>
        <v>28059531.119999997</v>
      </c>
      <c r="Z125" s="60" t="n">
        <f aca="false" ca="true" dt2D="false" dtr="false" t="normal">SUBTOTAL(9, AA125:AO125)</f>
        <v>25935328.979999997</v>
      </c>
      <c r="AA125" s="0" t="n">
        <v>14230164.45</v>
      </c>
      <c r="AM125" s="61" t="n">
        <v>9178518.59</v>
      </c>
      <c r="AN125" s="61" t="n">
        <v>873169.45</v>
      </c>
      <c r="AO125" s="61" t="n">
        <v>1653476.49</v>
      </c>
      <c r="AP125" s="4" t="n">
        <f aca="false" ca="false" dt2D="false" dtr="false" t="normal">COUNTIF(AA125:AL125, "&gt;0")</f>
        <v>1</v>
      </c>
      <c r="AQ125" s="4" t="n">
        <f aca="false" ca="false" dt2D="false" dtr="false" t="normal">COUNTIF(AM125:AO125, "&gt;0")</f>
        <v>3</v>
      </c>
      <c r="AR125" s="4" t="n">
        <f aca="false" ca="false" dt2D="false" dtr="false" t="normal">+AP125+AQ125</f>
        <v>4</v>
      </c>
    </row>
    <row customHeight="true" ht="12.75" outlineLevel="0" r="126">
      <c r="A126" s="49" t="n">
        <f aca="false" ca="false" dt2D="false" dtr="false" t="normal">+A125+1</f>
        <v>114</v>
      </c>
      <c r="B126" s="49" t="n">
        <f aca="false" ca="false" dt2D="false" dtr="false" t="normal">+B125+1</f>
        <v>114</v>
      </c>
      <c r="C126" s="50" t="s">
        <v>115</v>
      </c>
      <c r="D126" s="49" t="s">
        <v>204</v>
      </c>
      <c r="E126" s="51" t="n">
        <v>1971</v>
      </c>
      <c r="F126" s="52" t="s">
        <v>56</v>
      </c>
      <c r="G126" s="52" t="n">
        <v>5</v>
      </c>
      <c r="H126" s="52" t="n">
        <v>4</v>
      </c>
      <c r="I126" s="67" t="n">
        <v>4021.68</v>
      </c>
      <c r="J126" s="67" t="n">
        <v>3212.2</v>
      </c>
      <c r="K126" s="67" t="n">
        <v>201.5</v>
      </c>
      <c r="L126" s="51" t="n">
        <v>152</v>
      </c>
      <c r="M126" s="54" t="n">
        <f aca="false" ca="false" dt2D="false" dtr="false" t="normal">SUM(N126:R126)</f>
        <v>6165300.2</v>
      </c>
      <c r="N126" s="54" t="n"/>
      <c r="O126" s="54" t="n">
        <v>0</v>
      </c>
      <c r="P126" s="54" t="n"/>
      <c r="Q126" s="54" t="n">
        <v>563127.732</v>
      </c>
      <c r="R126" s="54" t="n">
        <v>5602172.468</v>
      </c>
      <c r="S126" s="54" t="n">
        <f aca="false" ca="false" dt2D="false" dtr="false" t="normal">+Z126-M126</f>
        <v>0</v>
      </c>
      <c r="T126" s="54" t="n">
        <f aca="false" ca="false" dt2D="false" dtr="false" t="normal">$M126/($J126+$K126)</f>
        <v>1806.0462840905764</v>
      </c>
      <c r="U126" s="54" t="n">
        <f aca="false" ca="false" dt2D="false" dtr="false" t="normal">$M126/($J126+$K126)</f>
        <v>1806.0462840905764</v>
      </c>
      <c r="V126" s="52" t="n">
        <v>2025</v>
      </c>
      <c r="W126" s="56" t="n">
        <v>0</v>
      </c>
      <c r="X126" s="56" t="n">
        <f aca="false" ca="false" dt2D="false" dtr="false" t="normal">+(J126*12.98+K126*25.97)*12</f>
        <v>563127.7320000001</v>
      </c>
      <c r="Y126" s="56" t="n">
        <f aca="false" ca="false" dt2D="false" dtr="false" t="normal">+(J126*12.98+K126*25.97)*12*30-'[3]Лист1'!$AQ$570</f>
        <v>7510924.700000001</v>
      </c>
      <c r="Z126" s="60" t="n">
        <f aca="false" ca="true" dt2D="false" dtr="false" t="normal">SUBTOTAL(9, AA126:AO126)</f>
        <v>6165300.2</v>
      </c>
      <c r="AA126" s="0" t="n">
        <v>0</v>
      </c>
      <c r="AB126" s="0" t="n">
        <v>3051788.92</v>
      </c>
      <c r="AE126" s="0" t="n">
        <v>1451490.18</v>
      </c>
      <c r="AM126" s="61" t="n">
        <v>884407.15</v>
      </c>
      <c r="AN126" s="61" t="n">
        <v>16000</v>
      </c>
      <c r="AO126" s="61" t="n">
        <v>761613.95</v>
      </c>
      <c r="AP126" s="4" t="n">
        <f aca="false" ca="false" dt2D="false" dtr="false" t="normal">COUNTIF(AA126:AL126, "&gt;0")</f>
        <v>2</v>
      </c>
      <c r="AQ126" s="4" t="n">
        <f aca="false" ca="false" dt2D="false" dtr="false" t="normal">COUNTIF(AM126:AO126, "&gt;0")</f>
        <v>3</v>
      </c>
      <c r="AR126" s="4" t="n">
        <f aca="false" ca="false" dt2D="false" dtr="false" t="normal">+AP126+AQ126</f>
        <v>5</v>
      </c>
    </row>
    <row customHeight="true" ht="12.75" outlineLevel="0" r="127">
      <c r="A127" s="49" t="n">
        <f aca="false" ca="false" dt2D="false" dtr="false" t="normal">+A126+1</f>
        <v>115</v>
      </c>
      <c r="B127" s="49" t="n">
        <f aca="false" ca="false" dt2D="false" dtr="false" t="normal">+B126+1</f>
        <v>115</v>
      </c>
      <c r="C127" s="50" t="s">
        <v>115</v>
      </c>
      <c r="D127" s="49" t="s">
        <v>205</v>
      </c>
      <c r="E127" s="51" t="s">
        <v>65</v>
      </c>
      <c r="F127" s="52" t="s">
        <v>56</v>
      </c>
      <c r="G127" s="52" t="n">
        <v>4</v>
      </c>
      <c r="H127" s="52" t="n">
        <v>4</v>
      </c>
      <c r="I127" s="53" t="n">
        <v>3415.9</v>
      </c>
      <c r="J127" s="53" t="n">
        <v>3415.9</v>
      </c>
      <c r="K127" s="53" t="n">
        <v>0</v>
      </c>
      <c r="L127" s="51" t="n">
        <v>110</v>
      </c>
      <c r="M127" s="54" t="n">
        <f aca="false" ca="false" dt2D="false" dtr="false" t="normal">SUM(N127:R127)</f>
        <v>17493266.88</v>
      </c>
      <c r="N127" s="54" t="n"/>
      <c r="O127" s="54" t="n">
        <v>0</v>
      </c>
      <c r="P127" s="54" t="n">
        <v>0</v>
      </c>
      <c r="Q127" s="54" t="n">
        <v>3007179.164</v>
      </c>
      <c r="R127" s="54" t="n">
        <v>14486087.716</v>
      </c>
      <c r="S127" s="54" t="n">
        <f aca="false" ca="false" dt2D="false" dtr="false" t="normal">+Z127-M127</f>
        <v>0</v>
      </c>
      <c r="T127" s="54" t="n">
        <f aca="false" ca="false" dt2D="false" dtr="false" t="normal">$M127/($J127+$K127)</f>
        <v>5121.129681782253</v>
      </c>
      <c r="U127" s="54" t="n">
        <f aca="false" ca="false" dt2D="false" dtr="false" t="normal">$M127/($J127+$K127)</f>
        <v>5121.129681782253</v>
      </c>
      <c r="V127" s="52" t="n">
        <v>2025</v>
      </c>
      <c r="W127" s="56" t="n">
        <v>2475118.58</v>
      </c>
      <c r="X127" s="56" t="n">
        <f aca="false" ca="false" dt2D="false" dtr="false" t="normal">+(J127*12.98+K127*25.97)*12</f>
        <v>532060.584</v>
      </c>
      <c r="Y127" s="56" t="n">
        <f aca="false" ca="false" dt2D="false" dtr="false" t="normal">+(J127*12.98+K127*25.97)*12*30</f>
        <v>15961817.520000001</v>
      </c>
      <c r="Z127" s="60" t="n">
        <f aca="false" ca="true" dt2D="false" dtr="false" t="normal">SUBTOTAL(9, AA127:AO127)</f>
        <v>17493266.88</v>
      </c>
      <c r="AA127" s="0" t="n">
        <v>9699067.93</v>
      </c>
      <c r="AC127" s="0" t="n">
        <v>4146117.64</v>
      </c>
      <c r="AM127" s="61" t="n">
        <v>2900560.93</v>
      </c>
      <c r="AN127" s="61" t="n">
        <v>259601.23</v>
      </c>
      <c r="AO127" s="61" t="n">
        <v>487919.15</v>
      </c>
      <c r="AP127" s="4" t="n">
        <f aca="false" ca="false" dt2D="false" dtr="false" t="normal">COUNTIF(AA127:AL127, "&gt;0")</f>
        <v>2</v>
      </c>
      <c r="AQ127" s="4" t="n">
        <f aca="false" ca="false" dt2D="false" dtr="false" t="normal">COUNTIF(AM127:AO127, "&gt;0")</f>
        <v>3</v>
      </c>
      <c r="AR127" s="4" t="n">
        <f aca="false" ca="false" dt2D="false" dtr="false" t="normal">+AP127+AQ127</f>
        <v>5</v>
      </c>
    </row>
    <row customHeight="true" ht="12.75" outlineLevel="0" r="128">
      <c r="A128" s="49" t="n">
        <f aca="false" ca="false" dt2D="false" dtr="false" t="normal">+A127+1</f>
        <v>116</v>
      </c>
      <c r="B128" s="49" t="n">
        <f aca="false" ca="false" dt2D="false" dtr="false" t="normal">+B127+1</f>
        <v>116</v>
      </c>
      <c r="C128" s="50" t="s">
        <v>115</v>
      </c>
      <c r="D128" s="49" t="s">
        <v>206</v>
      </c>
      <c r="E128" s="51" t="s">
        <v>132</v>
      </c>
      <c r="F128" s="52" t="s">
        <v>56</v>
      </c>
      <c r="G128" s="52" t="n">
        <v>4</v>
      </c>
      <c r="H128" s="52" t="n">
        <v>4</v>
      </c>
      <c r="I128" s="53" t="n">
        <v>3452.8</v>
      </c>
      <c r="J128" s="53" t="n">
        <v>3452.8</v>
      </c>
      <c r="K128" s="53" t="n">
        <v>0</v>
      </c>
      <c r="L128" s="51" t="n">
        <v>160</v>
      </c>
      <c r="M128" s="54" t="n">
        <f aca="false" ca="false" dt2D="false" dtr="false" t="normal">SUM(N128:R128)</f>
        <v>17266622.459999997</v>
      </c>
      <c r="N128" s="54" t="n"/>
      <c r="O128" s="54" t="n">
        <v>0</v>
      </c>
      <c r="P128" s="54" t="n">
        <v>0</v>
      </c>
      <c r="Q128" s="54" t="n">
        <v>3104219.688</v>
      </c>
      <c r="R128" s="54" t="n">
        <v>14162402.772</v>
      </c>
      <c r="S128" s="54" t="n">
        <f aca="false" ca="false" dt2D="false" dtr="false" t="normal">+Z128-M128</f>
        <v>0</v>
      </c>
      <c r="T128" s="54" t="n">
        <f aca="false" ca="false" dt2D="false" dtr="false" t="normal">$M128/($J128+$K128)</f>
        <v>5000.759516913808</v>
      </c>
      <c r="U128" s="54" t="n">
        <f aca="false" ca="false" dt2D="false" dtr="false" t="normal">$M128/($J128+$K128)</f>
        <v>5000.759516913808</v>
      </c>
      <c r="V128" s="52" t="n">
        <v>2025</v>
      </c>
      <c r="W128" s="56" t="n">
        <v>2566411.56</v>
      </c>
      <c r="X128" s="56" t="n">
        <f aca="false" ca="false" dt2D="false" dtr="false" t="normal">+(J128*12.98+K128*25.97)*12</f>
        <v>537808.128</v>
      </c>
      <c r="Y128" s="56" t="n">
        <f aca="false" ca="false" dt2D="false" dtr="false" t="normal">+(J128*12.98+K128*25.97)*12*30</f>
        <v>16134243.84</v>
      </c>
      <c r="Z128" s="60" t="n">
        <f aca="false" ca="true" dt2D="false" dtr="false" t="normal">SUBTOTAL(9, AA128:AO128)</f>
        <v>17266622.459999997</v>
      </c>
      <c r="AA128" s="0" t="n">
        <v>9803841.37</v>
      </c>
      <c r="AM128" s="61" t="n">
        <v>5829905.02</v>
      </c>
      <c r="AN128" s="61" t="n">
        <v>563597.78</v>
      </c>
      <c r="AO128" s="61" t="n">
        <v>1069278.29</v>
      </c>
      <c r="AP128" s="4" t="n">
        <f aca="false" ca="false" dt2D="false" dtr="false" t="normal">COUNTIF(AA128:AL128, "&gt;0")</f>
        <v>1</v>
      </c>
      <c r="AQ128" s="4" t="n">
        <f aca="false" ca="false" dt2D="false" dtr="false" t="normal">COUNTIF(AM128:AO128, "&gt;0")</f>
        <v>3</v>
      </c>
      <c r="AR128" s="4" t="n">
        <f aca="false" ca="false" dt2D="false" dtr="false" t="normal">+AP128+AQ128</f>
        <v>4</v>
      </c>
    </row>
    <row customHeight="true" ht="12.75" outlineLevel="0" r="129">
      <c r="A129" s="49" t="n">
        <f aca="false" ca="false" dt2D="false" dtr="false" t="normal">+A128+1</f>
        <v>117</v>
      </c>
      <c r="B129" s="49" t="n">
        <f aca="false" ca="false" dt2D="false" dtr="false" t="normal">+B128+1</f>
        <v>117</v>
      </c>
      <c r="C129" s="50" t="s">
        <v>115</v>
      </c>
      <c r="D129" s="49" t="s">
        <v>207</v>
      </c>
      <c r="E129" s="51" t="s">
        <v>132</v>
      </c>
      <c r="F129" s="52" t="s">
        <v>56</v>
      </c>
      <c r="G129" s="52" t="n">
        <v>4</v>
      </c>
      <c r="H129" s="52" t="n">
        <v>4</v>
      </c>
      <c r="I129" s="53" t="n">
        <v>3426.4</v>
      </c>
      <c r="J129" s="53" t="n">
        <v>3426.4</v>
      </c>
      <c r="K129" s="53" t="n">
        <v>0</v>
      </c>
      <c r="L129" s="51" t="n">
        <v>156</v>
      </c>
      <c r="M129" s="54" t="n">
        <f aca="false" ca="false" dt2D="false" dtr="false" t="normal">SUM(N129:R129)</f>
        <v>7014206.450000001</v>
      </c>
      <c r="N129" s="54" t="n"/>
      <c r="O129" s="54" t="n">
        <v>0</v>
      </c>
      <c r="P129" s="54" t="n">
        <v>0</v>
      </c>
      <c r="Q129" s="54" t="n">
        <v>533696.064</v>
      </c>
      <c r="R129" s="54" t="n">
        <v>6480510.386</v>
      </c>
      <c r="S129" s="54" t="n">
        <f aca="false" ca="false" dt2D="false" dtr="false" t="normal">+Z129-M129</f>
        <v>0</v>
      </c>
      <c r="T129" s="54" t="n">
        <f aca="false" ca="false" dt2D="false" dtr="false" t="normal">$M129/($J129+$K129)</f>
        <v>2047.1067155031524</v>
      </c>
      <c r="U129" s="54" t="n">
        <f aca="false" ca="false" dt2D="false" dtr="false" t="normal">$M129/($J129+$K129)</f>
        <v>2047.1067155031524</v>
      </c>
      <c r="V129" s="52" t="n">
        <v>2025</v>
      </c>
      <c r="W129" s="56" t="n">
        <v>0</v>
      </c>
      <c r="X129" s="56" t="n">
        <f aca="false" ca="false" dt2D="false" dtr="false" t="normal">+(J129*12.98+K129*25.97)*12</f>
        <v>533696.064</v>
      </c>
      <c r="Y129" s="56" t="n">
        <f aca="false" ca="false" dt2D="false" dtr="false" t="normal">+(J129*12.98+K129*25.97)*12*30-'[3]Лист1'!$AQ$601</f>
        <v>10443089.120000001</v>
      </c>
      <c r="Z129" s="60" t="n">
        <f aca="false" ca="true" dt2D="false" dtr="false" t="normal">SUBTOTAL(9, AA129:AO129)</f>
        <v>7014206.450000001</v>
      </c>
      <c r="AE129" s="56" t="n">
        <v>1387409.57</v>
      </c>
      <c r="AM129" s="61" t="n">
        <v>4459613.79</v>
      </c>
      <c r="AN129" s="61" t="n">
        <v>404867.19</v>
      </c>
      <c r="AO129" s="61" t="n">
        <v>762315.9</v>
      </c>
      <c r="AP129" s="4" t="n">
        <f aca="false" ca="false" dt2D="false" dtr="false" t="normal">COUNTIF(AA129:AL129, "&gt;0")</f>
        <v>1</v>
      </c>
      <c r="AQ129" s="4" t="n">
        <f aca="false" ca="false" dt2D="false" dtr="false" t="normal">COUNTIF(AM129:AO129, "&gt;0")</f>
        <v>3</v>
      </c>
      <c r="AR129" s="4" t="n">
        <f aca="false" ca="false" dt2D="false" dtr="false" t="normal">+AP129+AQ129</f>
        <v>4</v>
      </c>
    </row>
    <row customHeight="true" ht="12.75" outlineLevel="0" r="130">
      <c r="A130" s="49" t="n">
        <f aca="false" ca="false" dt2D="false" dtr="false" t="normal">+A129+1</f>
        <v>118</v>
      </c>
      <c r="B130" s="49" t="n">
        <f aca="false" ca="false" dt2D="false" dtr="false" t="normal">+B129+1</f>
        <v>118</v>
      </c>
      <c r="C130" s="50" t="s">
        <v>115</v>
      </c>
      <c r="D130" s="49" t="s">
        <v>208</v>
      </c>
      <c r="E130" s="51" t="s">
        <v>58</v>
      </c>
      <c r="F130" s="52" t="s">
        <v>56</v>
      </c>
      <c r="G130" s="52" t="n">
        <v>4</v>
      </c>
      <c r="H130" s="52" t="n">
        <v>1</v>
      </c>
      <c r="I130" s="53" t="n">
        <v>4344.8</v>
      </c>
      <c r="J130" s="53" t="n">
        <v>4344.8</v>
      </c>
      <c r="K130" s="53" t="n">
        <v>0</v>
      </c>
      <c r="L130" s="51" t="n">
        <v>210</v>
      </c>
      <c r="M130" s="54" t="n">
        <f aca="false" ca="false" dt2D="false" dtr="false" t="normal">SUM(N130:R130)</f>
        <v>14554253.54</v>
      </c>
      <c r="N130" s="54" t="n"/>
      <c r="O130" s="54" t="n">
        <v>0</v>
      </c>
      <c r="P130" s="54" t="n">
        <v>0</v>
      </c>
      <c r="Q130" s="54" t="n">
        <v>676746.048</v>
      </c>
      <c r="R130" s="54" t="n">
        <v>13877507.492</v>
      </c>
      <c r="S130" s="54" t="n">
        <f aca="false" ca="false" dt2D="false" dtr="false" t="normal">+Z130-M130</f>
        <v>0</v>
      </c>
      <c r="T130" s="54" t="n">
        <f aca="false" ca="false" dt2D="false" dtr="false" t="normal">$M130/($J130+$K130)</f>
        <v>3349.8097818081383</v>
      </c>
      <c r="U130" s="54" t="n">
        <f aca="false" ca="false" dt2D="false" dtr="false" t="normal">$M130/($J130+$K130)</f>
        <v>3349.8097818081383</v>
      </c>
      <c r="V130" s="52" t="n">
        <v>2025</v>
      </c>
      <c r="W130" s="56" t="n">
        <v>0</v>
      </c>
      <c r="X130" s="56" t="n">
        <f aca="false" ca="false" dt2D="false" dtr="false" t="normal">+(J130*12.98+K130*25.97)*12</f>
        <v>676746.048</v>
      </c>
      <c r="Y130" s="56" t="n">
        <f aca="false" ca="false" dt2D="false" dtr="false" t="normal">+(J130*12.98+K130*25.97)*12*30-'[3]Лист1'!$AQ$675</f>
        <v>4709076.749999998</v>
      </c>
      <c r="Z130" s="60" t="n">
        <f aca="false" ca="true" dt2D="false" dtr="false" t="normal">SUBTOTAL(9, AA130:AO130)</f>
        <v>14554253.54</v>
      </c>
      <c r="AA130" s="0" t="n">
        <v>0</v>
      </c>
      <c r="AB130" s="58" t="n">
        <v>4988871.53</v>
      </c>
      <c r="AC130" s="0" t="n">
        <v>0</v>
      </c>
      <c r="AM130" s="61" t="n">
        <v>7444111.38</v>
      </c>
      <c r="AN130" s="61" t="n">
        <v>731281.54</v>
      </c>
      <c r="AO130" s="61" t="n">
        <v>1389989.09</v>
      </c>
      <c r="AP130" s="4" t="n">
        <f aca="false" ca="false" dt2D="false" dtr="false" t="normal">COUNTIF(AA130:AL130, "&gt;0")</f>
        <v>1</v>
      </c>
      <c r="AQ130" s="4" t="n">
        <f aca="false" ca="false" dt2D="false" dtr="false" t="normal">COUNTIF(AM130:AO130, "&gt;0")</f>
        <v>3</v>
      </c>
      <c r="AR130" s="4" t="n">
        <f aca="false" ca="false" dt2D="false" dtr="false" t="normal">+AP130+AQ130</f>
        <v>4</v>
      </c>
    </row>
    <row customHeight="true" ht="12.75" outlineLevel="0" r="131">
      <c r="A131" s="49" t="n">
        <f aca="false" ca="false" dt2D="false" dtr="false" t="normal">+A130+1</f>
        <v>119</v>
      </c>
      <c r="B131" s="49" t="n">
        <f aca="false" ca="false" dt2D="false" dtr="false" t="normal">+B130+1</f>
        <v>119</v>
      </c>
      <c r="C131" s="50" t="s">
        <v>115</v>
      </c>
      <c r="D131" s="49" t="s">
        <v>209</v>
      </c>
      <c r="E131" s="51" t="s">
        <v>73</v>
      </c>
      <c r="F131" s="52" t="s">
        <v>56</v>
      </c>
      <c r="G131" s="52" t="n">
        <v>5</v>
      </c>
      <c r="H131" s="52" t="n">
        <v>6</v>
      </c>
      <c r="I131" s="53" t="n">
        <v>6325.2</v>
      </c>
      <c r="J131" s="53" t="n">
        <v>6325.2</v>
      </c>
      <c r="K131" s="53" t="n">
        <v>0</v>
      </c>
      <c r="L131" s="51" t="n">
        <v>293</v>
      </c>
      <c r="M131" s="54" t="n">
        <f aca="false" ca="false" dt2D="false" dtr="false" t="normal">SUM(N131:R131)</f>
        <v>9570801.979999999</v>
      </c>
      <c r="N131" s="54" t="n"/>
      <c r="O131" s="54" t="n">
        <v>0</v>
      </c>
      <c r="P131" s="54" t="n">
        <v>0</v>
      </c>
      <c r="Q131" s="54" t="n">
        <v>985213.152</v>
      </c>
      <c r="R131" s="54" t="n">
        <v>8585588.828</v>
      </c>
      <c r="S131" s="54" t="n">
        <f aca="false" ca="false" dt2D="false" dtr="false" t="normal">+Z131-M131</f>
        <v>0</v>
      </c>
      <c r="T131" s="54" t="n">
        <f aca="false" ca="false" dt2D="false" dtr="false" t="normal">$M131/($J131+$K131)</f>
        <v>1513.12242774932</v>
      </c>
      <c r="U131" s="54" t="n">
        <f aca="false" ca="false" dt2D="false" dtr="false" t="normal">$M131/($J131+$K131)</f>
        <v>1513.12242774932</v>
      </c>
      <c r="V131" s="52" t="n">
        <v>2025</v>
      </c>
      <c r="W131" s="56" t="n">
        <v>0</v>
      </c>
      <c r="X131" s="56" t="n">
        <f aca="false" ca="false" dt2D="false" dtr="false" t="normal">+(J131*12.98+K131*25.97)*12</f>
        <v>985213.152</v>
      </c>
      <c r="Y131" s="56" t="n">
        <f aca="false" ca="false" dt2D="false" dtr="false" t="normal">+(J131*12.98+K131*25.97)*12*30-'[3]Лист1'!$AQ$715</f>
        <v>10857518.36</v>
      </c>
      <c r="Z131" s="60" t="n">
        <f aca="false" ca="true" dt2D="false" dtr="false" t="normal">SUBTOTAL(9, AA131:AO131)</f>
        <v>9570801.979999999</v>
      </c>
      <c r="AB131" s="0" t="n">
        <v>7262845.27</v>
      </c>
      <c r="AM131" s="61" t="n">
        <v>1971805.2</v>
      </c>
      <c r="AN131" s="61" t="n">
        <v>121319.87</v>
      </c>
      <c r="AO131" s="61" t="n">
        <v>214831.64</v>
      </c>
      <c r="AP131" s="4" t="n">
        <f aca="false" ca="false" dt2D="false" dtr="false" t="normal">COUNTIF(AA131:AL131, "&gt;0")</f>
        <v>1</v>
      </c>
      <c r="AQ131" s="4" t="n">
        <f aca="false" ca="false" dt2D="false" dtr="false" t="normal">COUNTIF(AM131:AO131, "&gt;0")</f>
        <v>3</v>
      </c>
      <c r="AR131" s="4" t="n">
        <f aca="false" ca="false" dt2D="false" dtr="false" t="normal">+AP131+AQ131</f>
        <v>4</v>
      </c>
    </row>
    <row customHeight="true" ht="12.75" outlineLevel="0" r="132">
      <c r="A132" s="49" t="n">
        <f aca="false" ca="false" dt2D="false" dtr="false" t="normal">+A131+1</f>
        <v>120</v>
      </c>
      <c r="B132" s="49" t="n">
        <f aca="false" ca="false" dt2D="false" dtr="false" t="normal">+B131+1</f>
        <v>120</v>
      </c>
      <c r="C132" s="50" t="s">
        <v>115</v>
      </c>
      <c r="D132" s="49" t="s">
        <v>210</v>
      </c>
      <c r="E132" s="51" t="s">
        <v>85</v>
      </c>
      <c r="F132" s="52" t="s">
        <v>56</v>
      </c>
      <c r="G132" s="52" t="n">
        <v>5</v>
      </c>
      <c r="H132" s="52" t="n">
        <v>6</v>
      </c>
      <c r="I132" s="53" t="n">
        <v>6274.92</v>
      </c>
      <c r="J132" s="53" t="n">
        <v>6274.92</v>
      </c>
      <c r="K132" s="53" t="n">
        <v>0</v>
      </c>
      <c r="L132" s="51" t="n">
        <v>326</v>
      </c>
      <c r="M132" s="54" t="n">
        <f aca="false" ca="false" dt2D="false" dtr="false" t="normal">SUM(N132:R132)</f>
        <v>23560613.77</v>
      </c>
      <c r="N132" s="54" t="n"/>
      <c r="O132" s="54" t="n">
        <v>0</v>
      </c>
      <c r="P132" s="54" t="n">
        <v>0</v>
      </c>
      <c r="Q132" s="54" t="n">
        <v>977381.5392</v>
      </c>
      <c r="R132" s="54" t="n">
        <v>22583232.2308</v>
      </c>
      <c r="S132" s="54" t="n">
        <f aca="false" ca="false" dt2D="false" dtr="false" t="normal">+Z132-M132</f>
        <v>0</v>
      </c>
      <c r="T132" s="54" t="n">
        <f aca="false" ca="false" dt2D="false" dtr="false" t="normal">$M132/($J132+$K132)</f>
        <v>3754.727354292963</v>
      </c>
      <c r="U132" s="54" t="n">
        <f aca="false" ca="false" dt2D="false" dtr="false" t="normal">$M132/($J132+$K132)</f>
        <v>3754.727354292963</v>
      </c>
      <c r="V132" s="52" t="n">
        <v>2025</v>
      </c>
      <c r="W132" s="56" t="n">
        <v>0</v>
      </c>
      <c r="X132" s="56" t="n">
        <f aca="false" ca="false" dt2D="false" dtr="false" t="normal">+(J132*12.98+K132*25.97)*12</f>
        <v>977381.5392000001</v>
      </c>
      <c r="Y132" s="56" t="n">
        <f aca="false" ca="false" dt2D="false" dtr="false" t="normal">+(J132*12.98+K132*25.97)*12*30-'[3]Лист1'!$AQ$716</f>
        <v>11284643.926000003</v>
      </c>
      <c r="Z132" s="60" t="n">
        <f aca="false" ca="true" dt2D="false" dtr="false" t="normal">SUBTOTAL(9, AA132:AO132)</f>
        <v>23560613.77</v>
      </c>
      <c r="AA132" s="0" t="n">
        <v>0</v>
      </c>
      <c r="AB132" s="58" t="n">
        <v>7205111.79</v>
      </c>
      <c r="AC132" s="58" t="n"/>
      <c r="AD132" s="58" t="n"/>
      <c r="AE132" s="58" t="n">
        <v>2540825.38</v>
      </c>
      <c r="AM132" s="61" t="n">
        <v>10751059.51</v>
      </c>
      <c r="AN132" s="61" t="n">
        <v>1056143.71</v>
      </c>
      <c r="AO132" s="61" t="n">
        <v>2007473.38</v>
      </c>
      <c r="AP132" s="4" t="n">
        <f aca="false" ca="false" dt2D="false" dtr="false" t="normal">COUNTIF(AA132:AL132, "&gt;0")</f>
        <v>2</v>
      </c>
      <c r="AQ132" s="4" t="n">
        <f aca="false" ca="false" dt2D="false" dtr="false" t="normal">COUNTIF(AM132:AO132, "&gt;0")</f>
        <v>3</v>
      </c>
      <c r="AR132" s="4" t="n">
        <f aca="false" ca="false" dt2D="false" dtr="false" t="normal">+AP132+AQ132</f>
        <v>5</v>
      </c>
    </row>
    <row customHeight="true" ht="12.75" outlineLevel="0" r="133">
      <c r="A133" s="49" t="n">
        <f aca="false" ca="false" dt2D="false" dtr="false" t="normal">+A132+1</f>
        <v>121</v>
      </c>
      <c r="B133" s="49" t="n">
        <f aca="false" ca="false" dt2D="false" dtr="false" t="normal">+B132+1</f>
        <v>121</v>
      </c>
      <c r="C133" s="50" t="s">
        <v>115</v>
      </c>
      <c r="D133" s="49" t="s">
        <v>211</v>
      </c>
      <c r="E133" s="51" t="s">
        <v>94</v>
      </c>
      <c r="F133" s="52" t="s">
        <v>56</v>
      </c>
      <c r="G133" s="52" t="n">
        <v>5</v>
      </c>
      <c r="H133" s="52" t="n">
        <v>6</v>
      </c>
      <c r="I133" s="53" t="n">
        <v>6223.8</v>
      </c>
      <c r="J133" s="53" t="n">
        <v>6080.7</v>
      </c>
      <c r="K133" s="53" t="n">
        <v>143.1</v>
      </c>
      <c r="L133" s="51" t="n">
        <v>261</v>
      </c>
      <c r="M133" s="54" t="n">
        <f aca="false" ca="false" dt2D="false" dtr="false" t="normal">SUM(N133:R133)</f>
        <v>23368672.11</v>
      </c>
      <c r="N133" s="54" t="n"/>
      <c r="O133" s="54" t="n">
        <v>0</v>
      </c>
      <c r="P133" s="54" t="n">
        <v>0</v>
      </c>
      <c r="Q133" s="54" t="n">
        <v>991725.516</v>
      </c>
      <c r="R133" s="54" t="n">
        <v>22376946.594</v>
      </c>
      <c r="S133" s="54" t="n">
        <f aca="false" ca="false" dt2D="false" dtr="false" t="normal">+Z133-M133</f>
        <v>0</v>
      </c>
      <c r="T133" s="54" t="n">
        <f aca="false" ca="false" dt2D="false" dtr="false" t="normal">$M133/($J133+$K133)</f>
        <v>3754.7273546707797</v>
      </c>
      <c r="U133" s="54" t="n">
        <f aca="false" ca="false" dt2D="false" dtr="false" t="normal">$M133/($J133+$K133)</f>
        <v>3754.7273546707797</v>
      </c>
      <c r="V133" s="52" t="n">
        <v>2025</v>
      </c>
      <c r="W133" s="56" t="n">
        <v>0</v>
      </c>
      <c r="X133" s="56" t="n">
        <f aca="false" ca="false" dt2D="false" dtr="false" t="normal">+(J133*12.98+K133*25.97)*12</f>
        <v>991725.5160000001</v>
      </c>
      <c r="Y133" s="56" t="n">
        <f aca="false" ca="false" dt2D="false" dtr="false" t="normal">+(J133*12.98+K133*25.97)*12*30-'[3]Лист1'!$AQ$717</f>
        <v>11721146.830000002</v>
      </c>
      <c r="Z133" s="60" t="n">
        <f aca="false" ca="true" dt2D="false" dtr="false" t="normal">SUBTOTAL(9, AA133:AO133)</f>
        <v>23368672.11</v>
      </c>
      <c r="AA133" s="0" t="n">
        <v>0</v>
      </c>
      <c r="AB133" s="58" t="n">
        <v>7146413.78</v>
      </c>
      <c r="AC133" s="58" t="n"/>
      <c r="AD133" s="58" t="n"/>
      <c r="AE133" s="58" t="n">
        <v>2520125.99</v>
      </c>
      <c r="AM133" s="61" t="n">
        <v>10663473.67</v>
      </c>
      <c r="AN133" s="61" t="n">
        <v>1047539.6</v>
      </c>
      <c r="AO133" s="61" t="n">
        <v>1991119.07</v>
      </c>
      <c r="AP133" s="4" t="n">
        <f aca="false" ca="false" dt2D="false" dtr="false" t="normal">COUNTIF(AA133:AL133, "&gt;0")</f>
        <v>2</v>
      </c>
      <c r="AQ133" s="4" t="n">
        <f aca="false" ca="false" dt2D="false" dtr="false" t="normal">COUNTIF(AM133:AO133, "&gt;0")</f>
        <v>3</v>
      </c>
      <c r="AR133" s="4" t="n">
        <f aca="false" ca="false" dt2D="false" dtr="false" t="normal">+AP133+AQ133</f>
        <v>5</v>
      </c>
    </row>
    <row customFormat="true" customHeight="true" ht="12.75" outlineLevel="0" r="134" s="0">
      <c r="A134" s="49" t="n">
        <f aca="false" ca="false" dt2D="false" dtr="false" t="normal">+A133+1</f>
        <v>122</v>
      </c>
      <c r="B134" s="49" t="n">
        <f aca="false" ca="false" dt2D="false" dtr="false" t="normal">+B133+1</f>
        <v>122</v>
      </c>
      <c r="C134" s="50" t="s">
        <v>212</v>
      </c>
      <c r="D134" s="49" t="s">
        <v>213</v>
      </c>
      <c r="E134" s="51" t="s">
        <v>202</v>
      </c>
      <c r="F134" s="52" t="s">
        <v>56</v>
      </c>
      <c r="G134" s="52" t="n">
        <v>4</v>
      </c>
      <c r="H134" s="52" t="n">
        <v>4</v>
      </c>
      <c r="I134" s="53" t="n">
        <v>2629.3</v>
      </c>
      <c r="J134" s="53" t="n">
        <v>2629.3</v>
      </c>
      <c r="K134" s="53" t="n">
        <v>0</v>
      </c>
      <c r="L134" s="51" t="n">
        <v>126</v>
      </c>
      <c r="M134" s="54" t="n">
        <f aca="false" ca="false" dt2D="false" dtr="false" t="normal">SUM(N134:R134)</f>
        <v>5044759.03</v>
      </c>
      <c r="N134" s="54" t="n"/>
      <c r="O134" s="54" t="n"/>
      <c r="P134" s="54" t="n">
        <v>0</v>
      </c>
      <c r="Q134" s="54" t="n">
        <v>409539.768</v>
      </c>
      <c r="R134" s="54" t="n">
        <v>4635219.262</v>
      </c>
      <c r="S134" s="54" t="n">
        <f aca="false" ca="false" dt2D="false" dtr="false" t="normal">+Z134-M134</f>
        <v>0</v>
      </c>
      <c r="T134" s="54" t="n">
        <f aca="false" ca="false" dt2D="false" dtr="false" t="normal">$M134/($J134+$K134)</f>
        <v>1918.6699996196705</v>
      </c>
      <c r="U134" s="54" t="n">
        <f aca="false" ca="false" dt2D="false" dtr="false" t="normal">$M134/($J134+$K134)</f>
        <v>1918.6699996196705</v>
      </c>
      <c r="V134" s="52" t="n">
        <v>2025</v>
      </c>
      <c r="W134" s="58" t="n">
        <v>0</v>
      </c>
      <c r="X134" s="58" t="n">
        <f aca="false" ca="false" dt2D="false" dtr="false" t="normal">+(J134*12.98+K134*25.97)*12</f>
        <v>409539.76800000004</v>
      </c>
      <c r="Y134" s="58" t="n">
        <f aca="false" ca="false" dt2D="false" dtr="false" t="normal">+(J134*12.98+K134*25.97)*12*30-'[2]Лист1'!$AQ$30</f>
        <v>10087970.290000001</v>
      </c>
      <c r="Z134" s="58" t="n">
        <f aca="false" ca="false" dt2D="false" dtr="false" t="normal">SUM(AA134:AO134)</f>
        <v>5044759.03</v>
      </c>
      <c r="AA134" s="58" t="n"/>
      <c r="AB134" s="58" t="n">
        <v>3020509.15</v>
      </c>
      <c r="AC134" s="58" t="n"/>
      <c r="AD134" s="58" t="n"/>
      <c r="AE134" s="58" t="n">
        <v>1064649.77</v>
      </c>
      <c r="AF134" s="58" t="n"/>
      <c r="AG134" s="58" t="n"/>
      <c r="AH134" s="58" t="n"/>
      <c r="AI134" s="58" t="n"/>
      <c r="AJ134" s="58" t="n"/>
      <c r="AK134" s="58" t="n"/>
      <c r="AL134" s="58" t="n"/>
      <c r="AM134" s="58" t="n">
        <v>819818.37</v>
      </c>
      <c r="AN134" s="58" t="n">
        <v>50447.59</v>
      </c>
      <c r="AO134" s="58" t="n">
        <v>89334.15</v>
      </c>
      <c r="AP134" s="4" t="n">
        <f aca="false" ca="false" dt2D="false" dtr="false" t="normal">COUNTIF(AA134:AL134, "&gt;0")</f>
        <v>2</v>
      </c>
      <c r="AQ134" s="4" t="n">
        <f aca="false" ca="false" dt2D="false" dtr="false" t="normal">COUNTIF(AM134:AO134, "&gt;0")</f>
        <v>3</v>
      </c>
      <c r="AR134" s="4" t="n">
        <f aca="false" ca="false" dt2D="false" dtr="false" t="normal">+AP134+AQ134</f>
        <v>5</v>
      </c>
    </row>
    <row customFormat="true" customHeight="true" ht="12.75" outlineLevel="0" r="135" s="0">
      <c r="A135" s="49" t="n">
        <f aca="false" ca="false" dt2D="false" dtr="false" t="normal">+A134+1</f>
        <v>123</v>
      </c>
      <c r="B135" s="49" t="n">
        <f aca="false" ca="false" dt2D="false" dtr="false" t="normal">+B134+1</f>
        <v>123</v>
      </c>
      <c r="C135" s="50" t="s">
        <v>212</v>
      </c>
      <c r="D135" s="49" t="s">
        <v>214</v>
      </c>
      <c r="E135" s="51" t="s">
        <v>215</v>
      </c>
      <c r="F135" s="52" t="s">
        <v>56</v>
      </c>
      <c r="G135" s="52" t="n">
        <v>2</v>
      </c>
      <c r="H135" s="52" t="n">
        <v>3</v>
      </c>
      <c r="I135" s="53" t="n">
        <v>778</v>
      </c>
      <c r="J135" s="53" t="n">
        <v>778</v>
      </c>
      <c r="K135" s="53" t="n">
        <v>0</v>
      </c>
      <c r="L135" s="51" t="n">
        <v>21</v>
      </c>
      <c r="M135" s="54" t="n">
        <f aca="false" ca="false" dt2D="false" dtr="false" t="normal">SUM(N135:R135)</f>
        <v>551500.86</v>
      </c>
      <c r="N135" s="54" t="n"/>
      <c r="O135" s="54" t="n"/>
      <c r="P135" s="54" t="n">
        <v>0</v>
      </c>
      <c r="Q135" s="54" t="n">
        <v>121181.28</v>
      </c>
      <c r="R135" s="54" t="n">
        <v>430319.58</v>
      </c>
      <c r="S135" s="54" t="n">
        <f aca="false" ca="false" dt2D="false" dtr="false" t="normal">+Z135-M135</f>
        <v>0</v>
      </c>
      <c r="T135" s="54" t="n">
        <f aca="false" ca="false" dt2D="false" dtr="false" t="normal">$M135/($J135+$K135)</f>
        <v>708.87</v>
      </c>
      <c r="U135" s="54" t="n">
        <f aca="false" ca="false" dt2D="false" dtr="false" t="normal">$M135/($J135+$K135)</f>
        <v>708.87</v>
      </c>
      <c r="V135" s="52" t="n">
        <v>2025</v>
      </c>
      <c r="W135" s="58" t="n">
        <v>0</v>
      </c>
      <c r="X135" s="58" t="n">
        <f aca="false" ca="false" dt2D="false" dtr="false" t="normal">+(J135*12.98+K135*25.97)*12</f>
        <v>121181.28</v>
      </c>
      <c r="Y135" s="58" t="n">
        <f aca="false" ca="false" dt2D="false" dtr="false" t="normal">+(J135*12.98+K135*25.97)*12*30-'[2]Лист1'!$AQ$32</f>
        <v>2583985.9299999997</v>
      </c>
      <c r="Z135" s="58" t="n">
        <f aca="false" ca="false" dt2D="false" dtr="false" t="normal">SUM(AA135:AO135)</f>
        <v>551500.86</v>
      </c>
      <c r="AA135" s="58" t="n"/>
      <c r="AB135" s="58" t="n"/>
      <c r="AC135" s="58" t="n"/>
      <c r="AD135" s="58" t="n"/>
      <c r="AE135" s="58" t="n">
        <v>372392.13</v>
      </c>
      <c r="AF135" s="58" t="n"/>
      <c r="AG135" s="58" t="n"/>
      <c r="AH135" s="58" t="n"/>
      <c r="AI135" s="58" t="n"/>
      <c r="AJ135" s="58" t="n"/>
      <c r="AK135" s="58" t="n"/>
      <c r="AL135" s="58" t="n"/>
      <c r="AM135" s="58" t="n">
        <v>165450.26</v>
      </c>
      <c r="AN135" s="58" t="n">
        <v>5515.01</v>
      </c>
      <c r="AO135" s="58" t="n">
        <v>8143.46</v>
      </c>
      <c r="AP135" s="4" t="n">
        <f aca="false" ca="false" dt2D="false" dtr="false" t="normal">COUNTIF(AA135:AL135, "&gt;0")</f>
        <v>1</v>
      </c>
      <c r="AQ135" s="4" t="n">
        <f aca="false" ca="false" dt2D="false" dtr="false" t="normal">COUNTIF(AM135:AO135, "&gt;0")</f>
        <v>3</v>
      </c>
      <c r="AR135" s="4" t="n">
        <f aca="false" ca="false" dt2D="false" dtr="false" t="normal">+AP135+AQ135</f>
        <v>4</v>
      </c>
    </row>
    <row customFormat="true" customHeight="true" ht="12.75" outlineLevel="0" r="136" s="0">
      <c r="A136" s="49" t="n">
        <f aca="false" ca="false" dt2D="false" dtr="false" t="normal">+A135+1</f>
        <v>124</v>
      </c>
      <c r="B136" s="49" t="n">
        <f aca="false" ca="false" dt2D="false" dtr="false" t="normal">+B135+1</f>
        <v>124</v>
      </c>
      <c r="C136" s="50" t="s">
        <v>216</v>
      </c>
      <c r="D136" s="49" t="s">
        <v>217</v>
      </c>
      <c r="E136" s="51" t="s">
        <v>71</v>
      </c>
      <c r="F136" s="52" t="s">
        <v>218</v>
      </c>
      <c r="G136" s="52" t="s">
        <v>219</v>
      </c>
      <c r="H136" s="52" t="s">
        <v>220</v>
      </c>
      <c r="I136" s="53" t="n">
        <v>1202.5</v>
      </c>
      <c r="J136" s="53" t="n">
        <v>1106.1</v>
      </c>
      <c r="K136" s="53" t="n">
        <v>0</v>
      </c>
      <c r="L136" s="51" t="n">
        <v>32</v>
      </c>
      <c r="M136" s="54" t="n">
        <f aca="false" ca="false" dt2D="false" dtr="false" t="normal">SUM(N136:R136)</f>
        <v>13003553.2</v>
      </c>
      <c r="N136" s="54" t="n"/>
      <c r="O136" s="54" t="n">
        <v>8280806.434</v>
      </c>
      <c r="P136" s="54" t="n">
        <v>1500000</v>
      </c>
      <c r="Q136" s="54" t="n">
        <v>119856.996</v>
      </c>
      <c r="R136" s="54" t="n">
        <v>3102889.77</v>
      </c>
      <c r="S136" s="54" t="n">
        <f aca="false" ca="false" dt2D="false" dtr="false" t="normal">+Z136-M136</f>
        <v>0</v>
      </c>
      <c r="T136" s="54" t="n">
        <f aca="false" ca="false" dt2D="false" dtr="false" t="normal">$M136/($J136+$K136)</f>
        <v>11756.218425097188</v>
      </c>
      <c r="U136" s="54" t="n">
        <f aca="false" ca="false" dt2D="false" dtr="false" t="normal">$M136/($J136+$K136)</f>
        <v>11756.218425097188</v>
      </c>
      <c r="V136" s="52" t="n">
        <v>2025</v>
      </c>
      <c r="W136" s="58" t="n"/>
      <c r="X136" s="58" t="n">
        <f aca="false" ca="false" dt2D="false" dtr="false" t="normal">+(J136*9.03+K136*24.78)*12</f>
        <v>119856.99599999998</v>
      </c>
      <c r="Y136" s="58" t="n">
        <f aca="false" ca="false" dt2D="false" dtr="false" t="normal">+(J136*9.03+K136*24.78)*12*30-'[2]Лист1'!$AQ$7</f>
        <v>3102889.7699999996</v>
      </c>
      <c r="Z136" s="58" t="n">
        <f aca="false" ca="false" dt2D="false" dtr="false" t="normal">SUM(AA136:AO136)</f>
        <v>13003553.2</v>
      </c>
      <c r="AA136" s="58" t="n"/>
      <c r="AB136" s="58" t="n"/>
      <c r="AC136" s="58" t="n"/>
      <c r="AD136" s="58" t="n"/>
      <c r="AE136" s="58" t="n"/>
      <c r="AF136" s="58" t="n"/>
      <c r="AG136" s="58" t="n"/>
      <c r="AH136" s="58" t="n"/>
      <c r="AI136" s="58" t="n">
        <v>4706853.21</v>
      </c>
      <c r="AJ136" s="58" t="n"/>
      <c r="AK136" s="58" t="n">
        <v>8296699.99</v>
      </c>
      <c r="AL136" s="58" t="n"/>
      <c r="AM136" s="58" t="n"/>
      <c r="AN136" s="58" t="n"/>
      <c r="AO136" s="58" t="n"/>
      <c r="AP136" s="4" t="n">
        <f aca="false" ca="false" dt2D="false" dtr="false" t="normal">COUNTIF(AA136:AL136, "&gt;0")</f>
        <v>2</v>
      </c>
      <c r="AQ136" s="4" t="n">
        <f aca="false" ca="false" dt2D="false" dtr="false" t="normal">COUNTIF(AM136:AO136, "&gt;0")</f>
        <v>0</v>
      </c>
      <c r="AR136" s="4" t="n">
        <f aca="false" ca="false" dt2D="false" dtr="false" t="normal">+AP136+AQ136</f>
        <v>2</v>
      </c>
    </row>
    <row customFormat="true" customHeight="true" ht="12.75" outlineLevel="0" r="137" s="0">
      <c r="A137" s="49" t="n">
        <f aca="false" ca="false" dt2D="false" dtr="false" t="normal">+A136+1</f>
        <v>125</v>
      </c>
      <c r="B137" s="49" t="n">
        <f aca="false" ca="false" dt2D="false" dtr="false" t="normal">+B136+1</f>
        <v>125</v>
      </c>
      <c r="C137" s="50" t="s">
        <v>216</v>
      </c>
      <c r="D137" s="49" t="s">
        <v>221</v>
      </c>
      <c r="E137" s="51" t="s">
        <v>75</v>
      </c>
      <c r="F137" s="52" t="s">
        <v>218</v>
      </c>
      <c r="G137" s="52" t="s">
        <v>219</v>
      </c>
      <c r="H137" s="52" t="s">
        <v>186</v>
      </c>
      <c r="I137" s="53" t="n">
        <v>1154.8</v>
      </c>
      <c r="J137" s="53" t="n">
        <v>1069.2</v>
      </c>
      <c r="K137" s="53" t="n">
        <v>0</v>
      </c>
      <c r="L137" s="51" t="n">
        <v>52</v>
      </c>
      <c r="M137" s="54" t="n">
        <f aca="false" ca="false" dt2D="false" dtr="false" t="normal">SUM(N137:R137)</f>
        <v>5086438.15</v>
      </c>
      <c r="N137" s="54" t="n"/>
      <c r="O137" s="54" t="n">
        <v>1630727.348</v>
      </c>
      <c r="P137" s="54" t="n">
        <v>750000</v>
      </c>
      <c r="Q137" s="54" t="n">
        <v>115858.512</v>
      </c>
      <c r="R137" s="54" t="n">
        <v>2589852.29</v>
      </c>
      <c r="S137" s="54" t="n">
        <f aca="false" ca="false" dt2D="false" dtr="false" t="normal">+Z137-M137</f>
        <v>0</v>
      </c>
      <c r="T137" s="54" t="n">
        <f aca="false" ca="false" dt2D="false" dtr="false" t="normal">$M137/($J137+$K137)</f>
        <v>4757.237326973438</v>
      </c>
      <c r="U137" s="54" t="n">
        <f aca="false" ca="false" dt2D="false" dtr="false" t="normal">$M137/($J137+$K137)</f>
        <v>4757.237326973438</v>
      </c>
      <c r="V137" s="52" t="n">
        <v>2025</v>
      </c>
      <c r="W137" s="58" t="n"/>
      <c r="X137" s="58" t="n">
        <f aca="false" ca="false" dt2D="false" dtr="false" t="normal">+(J137*9.03+K137*24.78)*12</f>
        <v>115858.512</v>
      </c>
      <c r="Y137" s="58" t="n">
        <f aca="false" ca="false" dt2D="false" dtr="false" t="normal">+(J137*9.03+K137*24.78)*12*30-'[1]Лист1'!$AQ$7</f>
        <v>2589852.29</v>
      </c>
      <c r="Z137" s="58" t="n">
        <f aca="false" ca="false" dt2D="false" dtr="false" t="normal">SUM(AA137:AO137)</f>
        <v>5086438.15</v>
      </c>
      <c r="AA137" s="58" t="n"/>
      <c r="AB137" s="58" t="n"/>
      <c r="AC137" s="58" t="n"/>
      <c r="AD137" s="58" t="n"/>
      <c r="AE137" s="58" t="n"/>
      <c r="AF137" s="58" t="n"/>
      <c r="AG137" s="58" t="n"/>
      <c r="AH137" s="58" t="n"/>
      <c r="AI137" s="58" t="n">
        <v>5086438.15</v>
      </c>
      <c r="AJ137" s="58" t="n"/>
      <c r="AK137" s="58" t="n"/>
      <c r="AL137" s="58" t="n"/>
      <c r="AM137" s="58" t="n"/>
      <c r="AN137" s="58" t="n"/>
      <c r="AO137" s="58" t="n"/>
      <c r="AP137" s="4" t="n">
        <f aca="false" ca="false" dt2D="false" dtr="false" t="normal">COUNTIF(AA137:AL137, "&gt;0")</f>
        <v>1</v>
      </c>
      <c r="AQ137" s="4" t="n">
        <f aca="false" ca="false" dt2D="false" dtr="false" t="normal">COUNTIF(AM137:AO137, "&gt;0")</f>
        <v>0</v>
      </c>
      <c r="AR137" s="4" t="n">
        <f aca="false" ca="false" dt2D="false" dtr="false" t="normal">+AP137+AQ137</f>
        <v>1</v>
      </c>
    </row>
    <row customFormat="true" customHeight="true" ht="12.75" outlineLevel="0" r="138" s="0">
      <c r="A138" s="49" t="n">
        <f aca="false" ca="false" dt2D="false" dtr="false" t="normal">+A137+1</f>
        <v>126</v>
      </c>
      <c r="B138" s="49" t="n">
        <f aca="false" ca="false" dt2D="false" dtr="false" t="normal">+B137+1</f>
        <v>126</v>
      </c>
      <c r="C138" s="50" t="s">
        <v>222</v>
      </c>
      <c r="D138" s="49" t="s">
        <v>223</v>
      </c>
      <c r="E138" s="51" t="n">
        <v>1975</v>
      </c>
      <c r="F138" s="52" t="s">
        <v>56</v>
      </c>
      <c r="G138" s="52" t="n">
        <v>2</v>
      </c>
      <c r="H138" s="52" t="n">
        <v>2</v>
      </c>
      <c r="I138" s="53" t="n">
        <v>772.26</v>
      </c>
      <c r="J138" s="53" t="n">
        <v>695.29</v>
      </c>
      <c r="K138" s="53" t="n">
        <v>0</v>
      </c>
      <c r="L138" s="51" t="n">
        <v>34</v>
      </c>
      <c r="M138" s="54" t="n">
        <f aca="false" ca="false" dt2D="false" dtr="false" t="normal">SUM(N138:R138)</f>
        <v>4466239.979999999</v>
      </c>
      <c r="N138" s="54" t="n"/>
      <c r="O138" s="54" t="n">
        <v>1259043.5452</v>
      </c>
      <c r="P138" s="54" t="n"/>
      <c r="Q138" s="54" t="n">
        <v>106045.6308</v>
      </c>
      <c r="R138" s="54" t="n">
        <v>3101150.804</v>
      </c>
      <c r="S138" s="54" t="n">
        <f aca="false" ca="false" dt2D="false" dtr="false" t="normal">+Z138-M138</f>
        <v>0</v>
      </c>
      <c r="T138" s="54" t="n">
        <f aca="false" ca="false" dt2D="false" dtr="false" t="normal">$M138/($J138+$K138)</f>
        <v>6423.564239382126</v>
      </c>
      <c r="U138" s="54" t="n">
        <f aca="false" ca="false" dt2D="false" dtr="false" t="normal">$M138/($J138+$K138)</f>
        <v>6423.564239382126</v>
      </c>
      <c r="V138" s="52" t="n">
        <v>2025</v>
      </c>
      <c r="W138" s="58" t="n"/>
      <c r="X138" s="58" t="n">
        <f aca="false" ca="false" dt2D="false" dtr="false" t="normal">+(J138*12.71+K138*25.41)*12</f>
        <v>106045.63079999998</v>
      </c>
      <c r="Y138" s="58" t="n">
        <f aca="false" ca="false" dt2D="false" dtr="false" t="normal">+(J138*12.71+K138*25.41)*12*30-'[3]Лист1'!$AQ$69</f>
        <v>3101150.8039999995</v>
      </c>
      <c r="Z138" s="58" t="n">
        <f aca="false" ca="false" dt2D="false" dtr="false" t="normal">SUM(AA138:AO138)</f>
        <v>4466239.9799999995</v>
      </c>
      <c r="AA138" s="58" t="n">
        <v>2463106.8</v>
      </c>
      <c r="AB138" s="58" t="n">
        <v>850803.38</v>
      </c>
      <c r="AC138" s="58" t="n">
        <v>705997.3</v>
      </c>
      <c r="AD138" s="58" t="n">
        <v>446332.5</v>
      </c>
      <c r="AE138" s="58" t="n"/>
      <c r="AF138" s="58" t="n"/>
      <c r="AG138" s="58" t="n"/>
      <c r="AH138" s="58" t="n"/>
      <c r="AI138" s="58" t="n"/>
      <c r="AJ138" s="58" t="n"/>
      <c r="AK138" s="58" t="n"/>
      <c r="AL138" s="58" t="n"/>
      <c r="AM138" s="58" t="n"/>
      <c r="AN138" s="58" t="n"/>
      <c r="AO138" s="58" t="n"/>
      <c r="AP138" s="4" t="n">
        <f aca="false" ca="false" dt2D="false" dtr="false" t="normal">COUNTIF(AA138:AL138, "&gt;0")</f>
        <v>4</v>
      </c>
      <c r="AQ138" s="4" t="n">
        <f aca="false" ca="false" dt2D="false" dtr="false" t="normal">COUNTIF(AM138:AO138, "&gt;0")</f>
        <v>0</v>
      </c>
      <c r="AR138" s="4" t="n">
        <f aca="false" ca="false" dt2D="false" dtr="false" t="normal">+AP138+AQ138</f>
        <v>4</v>
      </c>
    </row>
    <row customHeight="true" ht="12.75" outlineLevel="0" r="139">
      <c r="A139" s="49" t="n">
        <f aca="false" ca="false" dt2D="false" dtr="false" t="normal">+A138+1</f>
        <v>127</v>
      </c>
      <c r="B139" s="49" t="n">
        <f aca="false" ca="false" dt2D="false" dtr="false" t="normal">+B138+1</f>
        <v>127</v>
      </c>
      <c r="C139" s="50" t="s">
        <v>224</v>
      </c>
      <c r="D139" s="49" t="s">
        <v>225</v>
      </c>
      <c r="E139" s="51" t="s">
        <v>226</v>
      </c>
      <c r="F139" s="52" t="s">
        <v>56</v>
      </c>
      <c r="G139" s="52" t="n">
        <v>3</v>
      </c>
      <c r="H139" s="52" t="n">
        <v>2</v>
      </c>
      <c r="I139" s="53" t="n">
        <v>566.29</v>
      </c>
      <c r="J139" s="53" t="n">
        <v>566.29</v>
      </c>
      <c r="K139" s="53" t="n">
        <v>0</v>
      </c>
      <c r="L139" s="51" t="n">
        <v>16</v>
      </c>
      <c r="M139" s="54" t="n">
        <f aca="false" ca="false" dt2D="false" dtr="false" t="normal">SUM(N139:R139)</f>
        <v>3129374.5899999994</v>
      </c>
      <c r="N139" s="54" t="n"/>
      <c r="O139" s="54" t="n">
        <v>0</v>
      </c>
      <c r="P139" s="54" t="n">
        <v>0</v>
      </c>
      <c r="Q139" s="54" t="n">
        <v>178318.4908</v>
      </c>
      <c r="R139" s="54" t="n">
        <v>2951056.0992</v>
      </c>
      <c r="S139" s="54" t="n">
        <f aca="false" ca="false" dt2D="false" dtr="false" t="normal">+Z139-M139</f>
        <v>0</v>
      </c>
      <c r="T139" s="54" t="n">
        <f aca="false" ca="false" dt2D="false" dtr="false" t="normal">$M139/($J139+$K139)</f>
        <v>5526.098977555669</v>
      </c>
      <c r="U139" s="54" t="n">
        <f aca="false" ca="false" dt2D="false" dtr="false" t="normal">$M139/($J139+$K139)</f>
        <v>5526.098977555669</v>
      </c>
      <c r="V139" s="52" t="n">
        <v>2025</v>
      </c>
      <c r="W139" s="56" t="n">
        <v>91947.94</v>
      </c>
      <c r="X139" s="56" t="n">
        <f aca="false" ca="false" dt2D="false" dtr="false" t="normal">+(J139*12.71+K139*25.41)*12</f>
        <v>86370.5508</v>
      </c>
      <c r="Y139" s="56" t="n">
        <f aca="false" ca="false" dt2D="false" dtr="false" t="normal">+(J139*12.71+K139*25.41)*12*30</f>
        <v>2591116.5239999997</v>
      </c>
      <c r="Z139" s="60" t="n">
        <f aca="false" ca="true" dt2D="false" dtr="false" t="normal">SUBTOTAL(9, AA139:AO139)</f>
        <v>3129374.5899999994</v>
      </c>
      <c r="AA139" s="0" t="n">
        <v>1970289.39</v>
      </c>
      <c r="AC139" s="0" t="n">
        <v>564920.71</v>
      </c>
      <c r="AM139" s="61" t="n">
        <v>453882.11</v>
      </c>
      <c r="AN139" s="61" t="n">
        <v>48097.05</v>
      </c>
      <c r="AO139" s="61" t="n">
        <v>92185.33</v>
      </c>
      <c r="AP139" s="4" t="n">
        <f aca="false" ca="false" dt2D="false" dtr="false" t="normal">COUNTIF(AA139:AL139, "&gt;0")</f>
        <v>2</v>
      </c>
      <c r="AQ139" s="4" t="n">
        <f aca="false" ca="false" dt2D="false" dtr="false" t="normal">COUNTIF(AM139:AO139, "&gt;0")</f>
        <v>3</v>
      </c>
      <c r="AR139" s="4" t="n">
        <f aca="false" ca="false" dt2D="false" dtr="false" t="normal">+AP139+AQ139</f>
        <v>5</v>
      </c>
    </row>
    <row customHeight="true" ht="12.75" outlineLevel="0" r="140">
      <c r="A140" s="49" t="n">
        <f aca="false" ca="false" dt2D="false" dtr="false" t="normal">+A139+1</f>
        <v>128</v>
      </c>
      <c r="B140" s="49" t="n">
        <f aca="false" ca="false" dt2D="false" dtr="false" t="normal">+B139+1</f>
        <v>128</v>
      </c>
      <c r="C140" s="50" t="s">
        <v>227</v>
      </c>
      <c r="D140" s="49" t="s">
        <v>228</v>
      </c>
      <c r="E140" s="51" t="n">
        <v>1977</v>
      </c>
      <c r="F140" s="52" t="s">
        <v>56</v>
      </c>
      <c r="G140" s="52" t="n">
        <v>4</v>
      </c>
      <c r="H140" s="52" t="n"/>
      <c r="I140" s="53" t="n">
        <v>357.85</v>
      </c>
      <c r="J140" s="53" t="n">
        <v>357.85</v>
      </c>
      <c r="K140" s="53" t="n">
        <v>0</v>
      </c>
      <c r="L140" s="51" t="n">
        <v>2</v>
      </c>
      <c r="M140" s="54" t="n">
        <f aca="false" ca="false" dt2D="false" dtr="false" t="normal">SUM(N140:R140)</f>
        <v>2116994.7</v>
      </c>
      <c r="N140" s="54" t="n"/>
      <c r="O140" s="54" t="n">
        <v>0</v>
      </c>
      <c r="P140" s="54" t="n">
        <v>0</v>
      </c>
      <c r="Q140" s="54" t="n">
        <v>54579.282</v>
      </c>
      <c r="R140" s="54" t="n">
        <v>2062415.418</v>
      </c>
      <c r="S140" s="54" t="n">
        <f aca="false" ca="false" dt2D="false" dtr="false" t="normal">+Z140-M140</f>
        <v>0</v>
      </c>
      <c r="T140" s="54" t="n">
        <f aca="false" ca="false" dt2D="false" dtr="false" t="normal">$M140/($J140+$K140)</f>
        <v>5915.871733966746</v>
      </c>
      <c r="U140" s="54" t="n">
        <f aca="false" ca="false" dt2D="false" dtr="false" t="normal">$M140/($J140+$K140)</f>
        <v>5915.871733966746</v>
      </c>
      <c r="V140" s="52" t="n">
        <v>2025</v>
      </c>
      <c r="W140" s="56" t="n">
        <v>0</v>
      </c>
      <c r="X140" s="56" t="n">
        <f aca="false" ca="false" dt2D="false" dtr="false" t="normal">+(J140*12.71+K140*25.41)*12</f>
        <v>54579.28200000001</v>
      </c>
      <c r="Y140" s="56" t="n">
        <f aca="false" ca="false" dt2D="false" dtr="false" t="normal">+(J140*12.71+K140*25.41)*12*30-'[3]Лист1'!$AQ$119</f>
        <v>1096662.9000000001</v>
      </c>
      <c r="Z140" s="60" t="n">
        <f aca="false" ca="true" dt2D="false" dtr="false" t="normal">SUBTOTAL(9, AA140:AO140)</f>
        <v>2116994.7</v>
      </c>
      <c r="AA140" s="0" t="n">
        <v>0</v>
      </c>
      <c r="AB140" s="58" t="n">
        <v>552657.94</v>
      </c>
      <c r="AC140" s="58" t="n"/>
      <c r="AD140" s="58" t="n">
        <v>362419.1</v>
      </c>
      <c r="AM140" s="61" t="n">
        <v>920220.83</v>
      </c>
      <c r="AN140" s="61" t="n">
        <v>96642.58</v>
      </c>
      <c r="AO140" s="61" t="n">
        <v>185054.25</v>
      </c>
      <c r="AP140" s="4" t="n">
        <f aca="false" ca="false" dt2D="false" dtr="false" t="normal">COUNTIF(AA140:AL140, "&gt;0")</f>
        <v>2</v>
      </c>
      <c r="AQ140" s="4" t="n">
        <f aca="false" ca="false" dt2D="false" dtr="false" t="normal">COUNTIF(AM140:AO140, "&gt;0")</f>
        <v>3</v>
      </c>
      <c r="AR140" s="4" t="n">
        <f aca="false" ca="false" dt2D="false" dtr="false" t="normal">+AP140+AQ140</f>
        <v>5</v>
      </c>
    </row>
    <row customHeight="true" ht="12.75" outlineLevel="0" r="141">
      <c r="A141" s="49" t="n">
        <f aca="false" ca="false" dt2D="false" dtr="false" t="normal">+A140+1</f>
        <v>129</v>
      </c>
      <c r="B141" s="49" t="n">
        <f aca="false" ca="false" dt2D="false" dtr="false" t="normal">+B140+1</f>
        <v>129</v>
      </c>
      <c r="C141" s="50" t="s">
        <v>227</v>
      </c>
      <c r="D141" s="49" t="s">
        <v>229</v>
      </c>
      <c r="E141" s="51" t="s">
        <v>136</v>
      </c>
      <c r="F141" s="52" t="s">
        <v>56</v>
      </c>
      <c r="G141" s="52" t="n">
        <v>4</v>
      </c>
      <c r="H141" s="52" t="n">
        <v>4</v>
      </c>
      <c r="I141" s="53" t="n">
        <v>1843.8</v>
      </c>
      <c r="J141" s="53" t="n">
        <v>1843.8</v>
      </c>
      <c r="K141" s="53" t="n">
        <v>0</v>
      </c>
      <c r="L141" s="51" t="n">
        <v>59</v>
      </c>
      <c r="M141" s="54" t="n">
        <f aca="false" ca="false" dt2D="false" dtr="false" t="normal">SUM(N141:R141)</f>
        <v>11023927.99</v>
      </c>
      <c r="N141" s="54" t="n"/>
      <c r="O141" s="54" t="n">
        <v>0</v>
      </c>
      <c r="P141" s="54" t="n">
        <v>0</v>
      </c>
      <c r="Q141" s="54" t="n">
        <v>876702.766</v>
      </c>
      <c r="R141" s="54" t="n">
        <v>10147225.224</v>
      </c>
      <c r="S141" s="54" t="n">
        <f aca="false" ca="false" dt2D="false" dtr="false" t="normal">+Z141-M141</f>
        <v>0</v>
      </c>
      <c r="T141" s="54" t="n">
        <f aca="false" ca="false" dt2D="false" dtr="false" t="normal">$M141/($J141+$K141)</f>
        <v>5978.917447662437</v>
      </c>
      <c r="U141" s="54" t="n">
        <f aca="false" ca="false" dt2D="false" dtr="false" t="normal">$M141/($J141+$K141)</f>
        <v>5978.917447662437</v>
      </c>
      <c r="V141" s="52" t="n">
        <v>2025</v>
      </c>
      <c r="W141" s="56" t="n">
        <v>595486.39</v>
      </c>
      <c r="X141" s="56" t="n">
        <f aca="false" ca="false" dt2D="false" dtr="false" t="normal">+(J141*12.71+K141*25.41)*12</f>
        <v>281216.376</v>
      </c>
      <c r="Y141" s="56" t="n">
        <f aca="false" ca="false" dt2D="false" dtr="false" t="normal">+(J141*12.71+K141*25.41)*12*30</f>
        <v>8436491.28</v>
      </c>
      <c r="Z141" s="60" t="n">
        <f aca="false" ca="true" dt2D="false" dtr="false" t="normal">SUBTOTAL(9, AA141:AO141)</f>
        <v>11023927.99</v>
      </c>
      <c r="AA141" s="0" t="n">
        <v>6180044.01</v>
      </c>
      <c r="AC141" s="0" t="n">
        <v>2883539.34</v>
      </c>
      <c r="AM141" s="61" t="n">
        <v>1501649.54</v>
      </c>
      <c r="AN141" s="61" t="n">
        <v>157388.06</v>
      </c>
      <c r="AO141" s="61" t="n">
        <v>301307.04</v>
      </c>
      <c r="AP141" s="4" t="n">
        <f aca="false" ca="false" dt2D="false" dtr="false" t="normal">COUNTIF(AA141:AL141, "&gt;0")</f>
        <v>2</v>
      </c>
      <c r="AQ141" s="4" t="n">
        <f aca="false" ca="false" dt2D="false" dtr="false" t="normal">COUNTIF(AM141:AO141, "&gt;0")</f>
        <v>3</v>
      </c>
      <c r="AR141" s="4" t="n">
        <f aca="false" ca="false" dt2D="false" dtr="false" t="normal">+AP141+AQ141</f>
        <v>5</v>
      </c>
    </row>
    <row customFormat="true" customHeight="true" ht="12.75" outlineLevel="0" r="142" s="0">
      <c r="A142" s="49" t="n">
        <f aca="false" ca="false" dt2D="false" dtr="false" t="normal">+A141+1</f>
        <v>130</v>
      </c>
      <c r="B142" s="49" t="n">
        <f aca="false" ca="false" dt2D="false" dtr="false" t="normal">+B141+1</f>
        <v>130</v>
      </c>
      <c r="C142" s="50" t="s">
        <v>227</v>
      </c>
      <c r="D142" s="49" t="s">
        <v>230</v>
      </c>
      <c r="E142" s="51" t="s">
        <v>125</v>
      </c>
      <c r="F142" s="52" t="s">
        <v>56</v>
      </c>
      <c r="G142" s="52" t="n">
        <v>5</v>
      </c>
      <c r="H142" s="52" t="n">
        <v>4</v>
      </c>
      <c r="I142" s="53" t="n">
        <v>2502.6</v>
      </c>
      <c r="J142" s="53" t="n">
        <v>2449.2</v>
      </c>
      <c r="K142" s="53" t="n">
        <v>53.4000000000001</v>
      </c>
      <c r="L142" s="51" t="n">
        <v>88</v>
      </c>
      <c r="M142" s="54" t="n">
        <f aca="false" ca="false" dt2D="false" dtr="false" t="normal">SUM(N142:R142)</f>
        <v>12020213.030000001</v>
      </c>
      <c r="N142" s="54" t="n"/>
      <c r="O142" s="54" t="n"/>
      <c r="P142" s="54" t="n">
        <v>0</v>
      </c>
      <c r="Q142" s="54" t="n">
        <v>1283183.732</v>
      </c>
      <c r="R142" s="54" t="n">
        <v>10737029.298</v>
      </c>
      <c r="S142" s="54" t="n">
        <f aca="false" ca="false" dt2D="false" dtr="false" t="normal">+Z142-M142</f>
        <v>0</v>
      </c>
      <c r="T142" s="54" t="n">
        <f aca="false" ca="false" dt2D="false" dtr="false" t="normal">$M142/($J142+$K142)</f>
        <v>4803.089998401663</v>
      </c>
      <c r="U142" s="54" t="n">
        <f aca="false" ca="false" dt2D="false" dtr="false" t="normal">$M142/($J142+$K142)</f>
        <v>4803.089998401663</v>
      </c>
      <c r="V142" s="52" t="n">
        <v>2025</v>
      </c>
      <c r="W142" s="58" t="n">
        <v>893349.02</v>
      </c>
      <c r="X142" s="58" t="n">
        <f aca="false" ca="false" dt2D="false" dtr="false" t="normal">+(J142*12.71+K142*25.41)*12</f>
        <v>389834.71200000006</v>
      </c>
      <c r="Y142" s="58" t="n">
        <f aca="false" ca="false" dt2D="false" dtr="false" t="normal">+(J142*12.71+K142*25.41)*12*30</f>
        <v>11695041.360000001</v>
      </c>
      <c r="Z142" s="58" t="n">
        <f aca="false" ca="false" dt2D="false" dtr="false" t="normal">SUM(AA142:AO142)</f>
        <v>12020213.030000001</v>
      </c>
      <c r="AA142" s="58" t="n"/>
      <c r="AB142" s="58" t="n"/>
      <c r="AC142" s="58" t="n"/>
      <c r="AD142" s="58" t="n"/>
      <c r="AE142" s="58" t="n"/>
      <c r="AF142" s="58" t="n"/>
      <c r="AG142" s="58" t="n"/>
      <c r="AH142" s="58" t="n"/>
      <c r="AI142" s="58" t="n"/>
      <c r="AJ142" s="58" t="n"/>
      <c r="AK142" s="58" t="n"/>
      <c r="AL142" s="58" t="n">
        <v>10469052.62</v>
      </c>
      <c r="AM142" s="58" t="n">
        <v>1202021.3</v>
      </c>
      <c r="AN142" s="58" t="n">
        <v>120202.13</v>
      </c>
      <c r="AO142" s="58" t="n">
        <v>228936.98</v>
      </c>
      <c r="AP142" s="4" t="n">
        <f aca="false" ca="false" dt2D="false" dtr="false" t="normal">COUNTIF(AA142:AL142, "&gt;0")</f>
        <v>1</v>
      </c>
      <c r="AQ142" s="4" t="n">
        <f aca="false" ca="false" dt2D="false" dtr="false" t="normal">COUNTIF(AM142:AO142, "&gt;0")</f>
        <v>3</v>
      </c>
      <c r="AR142" s="4" t="n">
        <f aca="false" ca="false" dt2D="false" dtr="false" t="normal">+AP142+AQ142</f>
        <v>4</v>
      </c>
    </row>
    <row customFormat="true" customHeight="true" ht="12.75" outlineLevel="0" r="143" s="0">
      <c r="A143" s="49" t="n">
        <f aca="false" ca="false" dt2D="false" dtr="false" t="normal">+A142+1</f>
        <v>131</v>
      </c>
      <c r="B143" s="49" t="n">
        <f aca="false" ca="false" dt2D="false" dtr="false" t="normal">+B142+1</f>
        <v>131</v>
      </c>
      <c r="C143" s="50" t="s">
        <v>227</v>
      </c>
      <c r="D143" s="49" t="s">
        <v>231</v>
      </c>
      <c r="E143" s="51" t="s">
        <v>94</v>
      </c>
      <c r="F143" s="52" t="s">
        <v>56</v>
      </c>
      <c r="G143" s="52" t="n">
        <v>5</v>
      </c>
      <c r="H143" s="52" t="n">
        <v>3</v>
      </c>
      <c r="I143" s="53" t="n">
        <v>2069.3</v>
      </c>
      <c r="J143" s="53" t="n">
        <v>2069.3</v>
      </c>
      <c r="K143" s="53" t="n">
        <v>0</v>
      </c>
      <c r="L143" s="51" t="n">
        <v>79</v>
      </c>
      <c r="M143" s="54" t="n">
        <f aca="false" ca="false" dt2D="false" dtr="false" t="normal">SUM(N143:R143)</f>
        <v>6205872.089999999</v>
      </c>
      <c r="N143" s="54" t="n"/>
      <c r="O143" s="54" t="n"/>
      <c r="P143" s="54" t="n">
        <v>0</v>
      </c>
      <c r="Q143" s="54" t="n">
        <v>1199823.256</v>
      </c>
      <c r="R143" s="54" t="n">
        <v>5006048.834</v>
      </c>
      <c r="S143" s="54" t="n">
        <f aca="false" ca="false" dt2D="false" dtr="false" t="normal">+Z143-M143</f>
        <v>0</v>
      </c>
      <c r="T143" s="54" t="n">
        <f aca="false" ca="false" dt2D="false" dtr="false" t="normal">$M143/($J143+$K143)</f>
        <v>2999.02000193302</v>
      </c>
      <c r="U143" s="54" t="n">
        <f aca="false" ca="false" dt2D="false" dtr="false" t="normal">$M143/($J143+$K143)</f>
        <v>2999.02000193302</v>
      </c>
      <c r="V143" s="52" t="n">
        <v>2025</v>
      </c>
      <c r="W143" s="58" t="n">
        <v>884213.62</v>
      </c>
      <c r="X143" s="58" t="n">
        <f aca="false" ca="false" dt2D="false" dtr="false" t="normal">+(J143*12.71+K143*25.41)*12</f>
        <v>315609.63600000006</v>
      </c>
      <c r="Y143" s="58" t="n">
        <f aca="false" ca="false" dt2D="false" dtr="false" t="normal">+(J143*12.71+K143*25.41)*12*30</f>
        <v>9468289.080000002</v>
      </c>
      <c r="Z143" s="58" t="n">
        <f aca="false" ca="false" dt2D="false" dtr="false" t="normal">SUM(AA143:AO143)</f>
        <v>6205872.089999999</v>
      </c>
      <c r="AA143" s="58" t="n"/>
      <c r="AB143" s="58" t="n"/>
      <c r="AC143" s="58" t="n">
        <v>3236201.3</v>
      </c>
      <c r="AD143" s="58" t="n">
        <v>2095721.26</v>
      </c>
      <c r="AE143" s="58" t="n"/>
      <c r="AF143" s="58" t="n"/>
      <c r="AG143" s="58" t="n"/>
      <c r="AH143" s="58" t="n"/>
      <c r="AI143" s="58" t="n"/>
      <c r="AJ143" s="58" t="n"/>
      <c r="AK143" s="58" t="n"/>
      <c r="AL143" s="58" t="n"/>
      <c r="AM143" s="58" t="n">
        <v>695292.46</v>
      </c>
      <c r="AN143" s="58" t="n">
        <v>62058.72</v>
      </c>
      <c r="AO143" s="58" t="n">
        <v>116598.35</v>
      </c>
      <c r="AP143" s="4" t="n">
        <f aca="false" ca="false" dt2D="false" dtr="false" t="normal">COUNTIF(AA143:AL143, "&gt;0")</f>
        <v>2</v>
      </c>
      <c r="AQ143" s="4" t="n">
        <f aca="false" ca="false" dt2D="false" dtr="false" t="normal">COUNTIF(AM143:AO143, "&gt;0")</f>
        <v>3</v>
      </c>
      <c r="AR143" s="4" t="n">
        <f aca="false" ca="false" dt2D="false" dtr="false" t="normal">+AP143+AQ143</f>
        <v>5</v>
      </c>
    </row>
    <row customFormat="true" customHeight="true" ht="12.75" outlineLevel="0" r="144" s="0">
      <c r="A144" s="49" t="n">
        <f aca="false" ca="false" dt2D="false" dtr="false" t="normal">+A143+1</f>
        <v>132</v>
      </c>
      <c r="B144" s="49" t="n">
        <f aca="false" ca="false" dt2D="false" dtr="false" t="normal">+B143+1</f>
        <v>132</v>
      </c>
      <c r="C144" s="50" t="s">
        <v>227</v>
      </c>
      <c r="D144" s="68" t="s">
        <v>232</v>
      </c>
      <c r="E144" s="51" t="s">
        <v>75</v>
      </c>
      <c r="F144" s="52" t="s">
        <v>56</v>
      </c>
      <c r="G144" s="52" t="n">
        <v>5</v>
      </c>
      <c r="H144" s="52" t="n">
        <v>4</v>
      </c>
      <c r="I144" s="53" t="n">
        <v>2434.3</v>
      </c>
      <c r="J144" s="53" t="n">
        <v>2434.3</v>
      </c>
      <c r="K144" s="53" t="n">
        <v>0</v>
      </c>
      <c r="L144" s="51" t="n">
        <v>85</v>
      </c>
      <c r="M144" s="54" t="n">
        <f aca="false" ca="false" dt2D="false" dtr="false" t="normal">SUM(N144:R144)</f>
        <v>7300514.39</v>
      </c>
      <c r="N144" s="54" t="n"/>
      <c r="O144" s="54" t="n"/>
      <c r="P144" s="54" t="n">
        <v>0</v>
      </c>
      <c r="Q144" s="54" t="n">
        <v>1910641.556</v>
      </c>
      <c r="R144" s="54" t="n">
        <v>5389872.834</v>
      </c>
      <c r="S144" s="54" t="n">
        <f aca="false" ca="false" dt2D="false" dtr="false" t="normal">+Z144-M144</f>
        <v>0</v>
      </c>
      <c r="T144" s="54" t="n">
        <f aca="false" ca="false" dt2D="false" dtr="false" t="normal">$M144/($J144+$K144)</f>
        <v>2999.0200016431827</v>
      </c>
      <c r="U144" s="54" t="n">
        <f aca="false" ca="false" dt2D="false" dtr="false" t="normal">$M144/($J144+$K144)</f>
        <v>2999.0200016431827</v>
      </c>
      <c r="V144" s="52" t="n">
        <v>2025</v>
      </c>
      <c r="W144" s="58" t="n">
        <v>1539362.12</v>
      </c>
      <c r="X144" s="58" t="n">
        <f aca="false" ca="false" dt2D="false" dtr="false" t="normal">+(J144*12.71+K144*25.41)*12</f>
        <v>371279.43600000005</v>
      </c>
      <c r="Y144" s="58" t="n">
        <f aca="false" ca="false" dt2D="false" dtr="false" t="normal">+(J144*12.71+K144*25.41)*12*30</f>
        <v>11138383.080000002</v>
      </c>
      <c r="Z144" s="58" t="n">
        <f aca="false" ca="false" dt2D="false" dtr="false" t="normal">SUM(AA144:AO144)</f>
        <v>7300514.39</v>
      </c>
      <c r="AA144" s="58" t="n"/>
      <c r="AB144" s="58" t="n"/>
      <c r="AC144" s="58" t="n">
        <v>3807028.87</v>
      </c>
      <c r="AD144" s="58" t="n">
        <v>2465381.66</v>
      </c>
      <c r="AE144" s="58" t="n"/>
      <c r="AF144" s="58" t="n"/>
      <c r="AG144" s="58" t="n"/>
      <c r="AH144" s="58" t="n"/>
      <c r="AI144" s="58" t="n"/>
      <c r="AJ144" s="58" t="n"/>
      <c r="AK144" s="58" t="n"/>
      <c r="AL144" s="58" t="n"/>
      <c r="AM144" s="58" t="n">
        <v>817933.81</v>
      </c>
      <c r="AN144" s="58" t="n">
        <v>73005.14</v>
      </c>
      <c r="AO144" s="58" t="n">
        <v>137164.91</v>
      </c>
      <c r="AP144" s="4" t="n">
        <f aca="false" ca="false" dt2D="false" dtr="false" t="normal">COUNTIF(AA144:AL144, "&gt;0")</f>
        <v>2</v>
      </c>
      <c r="AQ144" s="4" t="n">
        <f aca="false" ca="false" dt2D="false" dtr="false" t="normal">COUNTIF(AM144:AO144, "&gt;0")</f>
        <v>3</v>
      </c>
      <c r="AR144" s="4" t="n">
        <f aca="false" ca="false" dt2D="false" dtr="false" t="normal">+AP144+AQ144</f>
        <v>5</v>
      </c>
    </row>
    <row customFormat="true" customHeight="true" ht="12.75" outlineLevel="0" r="145" s="0">
      <c r="A145" s="49" t="n">
        <f aca="false" ca="false" dt2D="false" dtr="false" t="normal">+A144+1</f>
        <v>133</v>
      </c>
      <c r="B145" s="49" t="n">
        <f aca="false" ca="false" dt2D="false" dtr="false" t="normal">+B144+1</f>
        <v>133</v>
      </c>
      <c r="C145" s="50" t="s">
        <v>227</v>
      </c>
      <c r="D145" s="49" t="s">
        <v>233</v>
      </c>
      <c r="E145" s="51" t="s">
        <v>75</v>
      </c>
      <c r="F145" s="52" t="s">
        <v>56</v>
      </c>
      <c r="G145" s="52" t="n">
        <v>5</v>
      </c>
      <c r="H145" s="52" t="n">
        <v>4</v>
      </c>
      <c r="I145" s="53" t="n">
        <v>2466.9</v>
      </c>
      <c r="J145" s="53" t="n">
        <v>2466.9</v>
      </c>
      <c r="K145" s="53" t="n">
        <v>0</v>
      </c>
      <c r="L145" s="51" t="n">
        <v>87</v>
      </c>
      <c r="M145" s="54" t="n">
        <f aca="false" ca="false" dt2D="false" dtr="false" t="normal">SUM(N145:R145)</f>
        <v>7398282.44</v>
      </c>
      <c r="N145" s="54" t="n"/>
      <c r="O145" s="54" t="n"/>
      <c r="P145" s="54" t="n">
        <v>0</v>
      </c>
      <c r="Q145" s="54" t="n">
        <v>1684976.988</v>
      </c>
      <c r="R145" s="54" t="n">
        <v>5713305.452</v>
      </c>
      <c r="S145" s="54" t="n">
        <f aca="false" ca="false" dt2D="false" dtr="false" t="normal">+Z145-M145</f>
        <v>0</v>
      </c>
      <c r="T145" s="54" t="n">
        <f aca="false" ca="false" dt2D="false" dtr="false" t="normal">$M145/($J145+$K145)</f>
        <v>2999.020000810734</v>
      </c>
      <c r="U145" s="54" t="n">
        <f aca="false" ca="false" dt2D="false" dtr="false" t="normal">$M145/($J145+$K145)</f>
        <v>2999.020000810734</v>
      </c>
      <c r="V145" s="52" t="n">
        <v>2025</v>
      </c>
      <c r="W145" s="58" t="n">
        <v>1308725.4</v>
      </c>
      <c r="X145" s="58" t="n">
        <f aca="false" ca="false" dt2D="false" dtr="false" t="normal">+(J145*12.71+K145*25.41)*12</f>
        <v>376251.58800000005</v>
      </c>
      <c r="Y145" s="58" t="n">
        <f aca="false" ca="false" dt2D="false" dtr="false" t="normal">+(J145*12.71+K145*25.41)*12*30</f>
        <v>11287547.64</v>
      </c>
      <c r="Z145" s="58" t="n">
        <f aca="false" ca="false" dt2D="false" dtr="false" t="normal">SUM(AA145:AO145)</f>
        <v>7398282.44</v>
      </c>
      <c r="AA145" s="58" t="n"/>
      <c r="AB145" s="58" t="n"/>
      <c r="AC145" s="58" t="n">
        <v>3858012.37</v>
      </c>
      <c r="AD145" s="58" t="n">
        <v>2498397.9</v>
      </c>
      <c r="AE145" s="58" t="n"/>
      <c r="AF145" s="58" t="n"/>
      <c r="AG145" s="58" t="n"/>
      <c r="AH145" s="58" t="n"/>
      <c r="AI145" s="58" t="n"/>
      <c r="AJ145" s="58" t="n"/>
      <c r="AK145" s="58" t="n"/>
      <c r="AL145" s="58" t="n"/>
      <c r="AM145" s="58" t="n">
        <v>828887.53</v>
      </c>
      <c r="AN145" s="58" t="n">
        <v>73982.82</v>
      </c>
      <c r="AO145" s="58" t="n">
        <v>139001.82</v>
      </c>
      <c r="AP145" s="4" t="n">
        <f aca="false" ca="false" dt2D="false" dtr="false" t="normal">COUNTIF(AA145:AL145, "&gt;0")</f>
        <v>2</v>
      </c>
      <c r="AQ145" s="4" t="n">
        <f aca="false" ca="false" dt2D="false" dtr="false" t="normal">COUNTIF(AM145:AO145, "&gt;0")</f>
        <v>3</v>
      </c>
      <c r="AR145" s="4" t="n">
        <f aca="false" ca="false" dt2D="false" dtr="false" t="normal">+AP145+AQ145</f>
        <v>5</v>
      </c>
    </row>
    <row customFormat="true" customHeight="true" ht="12.75" outlineLevel="0" r="146" s="0">
      <c r="A146" s="49" t="n">
        <f aca="false" ca="false" dt2D="false" dtr="false" t="normal">+A145+1</f>
        <v>134</v>
      </c>
      <c r="B146" s="49" t="n">
        <f aca="false" ca="false" dt2D="false" dtr="false" t="normal">+B145+1</f>
        <v>134</v>
      </c>
      <c r="C146" s="50" t="s">
        <v>227</v>
      </c>
      <c r="D146" s="49" t="s">
        <v>234</v>
      </c>
      <c r="E146" s="51" t="s">
        <v>63</v>
      </c>
      <c r="F146" s="52" t="s">
        <v>56</v>
      </c>
      <c r="G146" s="52" t="n">
        <v>5</v>
      </c>
      <c r="H146" s="52" t="n">
        <v>4</v>
      </c>
      <c r="I146" s="53" t="n">
        <v>2448.2</v>
      </c>
      <c r="J146" s="53" t="n">
        <v>2448.2</v>
      </c>
      <c r="K146" s="53" t="n">
        <v>0</v>
      </c>
      <c r="L146" s="51" t="n">
        <v>86</v>
      </c>
      <c r="M146" s="54" t="n">
        <f aca="false" ca="false" dt2D="false" dtr="false" t="normal">SUM(N146:R146)</f>
        <v>7342200.759999998</v>
      </c>
      <c r="N146" s="54" t="n"/>
      <c r="O146" s="54" t="n"/>
      <c r="P146" s="54" t="n">
        <v>0</v>
      </c>
      <c r="Q146" s="54" t="n">
        <v>2125811.724</v>
      </c>
      <c r="R146" s="54" t="n">
        <v>5216389.036</v>
      </c>
      <c r="S146" s="54" t="n">
        <f aca="false" ca="false" dt2D="false" dtr="false" t="normal">+Z146-M146</f>
        <v>0</v>
      </c>
      <c r="T146" s="54" t="n">
        <f aca="false" ca="false" dt2D="false" dtr="false" t="normal">$M146/($J146+$K146)</f>
        <v>2999.019998366146</v>
      </c>
      <c r="U146" s="54" t="n">
        <f aca="false" ca="false" dt2D="false" dtr="false" t="normal">$M146/($J146+$K146)</f>
        <v>2999.019998366146</v>
      </c>
      <c r="V146" s="52" t="n">
        <v>2025</v>
      </c>
      <c r="W146" s="58" t="n">
        <v>1752412.26</v>
      </c>
      <c r="X146" s="58" t="n">
        <f aca="false" ca="false" dt2D="false" dtr="false" t="normal">+(J146*12.71+K146*25.41)*12</f>
        <v>373399.464</v>
      </c>
      <c r="Y146" s="58" t="n">
        <f aca="false" ca="false" dt2D="false" dtr="false" t="normal">+(J146*12.71+K146*25.41)*12*30</f>
        <v>11201983.92</v>
      </c>
      <c r="Z146" s="58" t="n">
        <f aca="false" ca="false" dt2D="false" dtr="false" t="normal">SUM(AA146:AO146)</f>
        <v>7342200.759999999</v>
      </c>
      <c r="AA146" s="58" t="n"/>
      <c r="AB146" s="58" t="n"/>
      <c r="AC146" s="58" t="n">
        <v>3828767.23</v>
      </c>
      <c r="AD146" s="58" t="n">
        <v>2479459.13</v>
      </c>
      <c r="AE146" s="58" t="n"/>
      <c r="AF146" s="58" t="n"/>
      <c r="AG146" s="58" t="n"/>
      <c r="AH146" s="58" t="n"/>
      <c r="AI146" s="58" t="n"/>
      <c r="AJ146" s="58" t="n"/>
      <c r="AK146" s="58" t="n"/>
      <c r="AL146" s="58" t="n"/>
      <c r="AM146" s="58" t="n">
        <v>822604.26</v>
      </c>
      <c r="AN146" s="58" t="n">
        <v>73422.01</v>
      </c>
      <c r="AO146" s="58" t="n">
        <v>137948.13</v>
      </c>
      <c r="AP146" s="4" t="n">
        <f aca="false" ca="false" dt2D="false" dtr="false" t="normal">COUNTIF(AA146:AL146, "&gt;0")</f>
        <v>2</v>
      </c>
      <c r="AQ146" s="4" t="n">
        <f aca="false" ca="false" dt2D="false" dtr="false" t="normal">COUNTIF(AM146:AO146, "&gt;0")</f>
        <v>3</v>
      </c>
      <c r="AR146" s="4" t="n">
        <f aca="false" ca="false" dt2D="false" dtr="false" t="normal">+AP146+AQ146</f>
        <v>5</v>
      </c>
    </row>
    <row customFormat="true" customHeight="true" ht="12.75" outlineLevel="0" r="147" s="0">
      <c r="A147" s="49" t="n">
        <f aca="false" ca="false" dt2D="false" dtr="false" t="normal">+A146+1</f>
        <v>135</v>
      </c>
      <c r="B147" s="49" t="n">
        <f aca="false" ca="false" dt2D="false" dtr="false" t="normal">+B146+1</f>
        <v>135</v>
      </c>
      <c r="C147" s="50" t="s">
        <v>227</v>
      </c>
      <c r="D147" s="49" t="s">
        <v>235</v>
      </c>
      <c r="E147" s="51" t="s">
        <v>73</v>
      </c>
      <c r="F147" s="52" t="s">
        <v>56</v>
      </c>
      <c r="G147" s="52" t="n">
        <v>4</v>
      </c>
      <c r="H147" s="52" t="n">
        <v>2</v>
      </c>
      <c r="I147" s="53" t="n">
        <v>1277.9</v>
      </c>
      <c r="J147" s="53" t="n">
        <v>1277.9</v>
      </c>
      <c r="K147" s="53" t="n">
        <v>0</v>
      </c>
      <c r="L147" s="51" t="n">
        <v>40</v>
      </c>
      <c r="M147" s="54" t="n">
        <f aca="false" ca="false" dt2D="false" dtr="false" t="normal">SUM(N147:R147)</f>
        <v>3803797.14</v>
      </c>
      <c r="N147" s="54" t="n"/>
      <c r="O147" s="54" t="n"/>
      <c r="P147" s="54" t="n">
        <v>0</v>
      </c>
      <c r="Q147" s="54" t="n">
        <v>194905.308</v>
      </c>
      <c r="R147" s="54" t="n">
        <v>3608891.832</v>
      </c>
      <c r="S147" s="54" t="n">
        <f aca="false" ca="false" dt2D="false" dtr="false" t="normal">+Z147-M147</f>
        <v>0</v>
      </c>
      <c r="T147" s="54" t="n">
        <f aca="false" ca="false" dt2D="false" dtr="false" t="normal">$M147/($J147+$K147)</f>
        <v>2976.6</v>
      </c>
      <c r="U147" s="54" t="n">
        <f aca="false" ca="false" dt2D="false" dtr="false" t="normal">$M147/($J147+$K147)</f>
        <v>2976.6</v>
      </c>
      <c r="V147" s="52" t="n">
        <v>2025</v>
      </c>
      <c r="W147" s="58" t="n">
        <v>0</v>
      </c>
      <c r="X147" s="58" t="n">
        <f aca="false" ca="false" dt2D="false" dtr="false" t="normal">+(J147*12.71+K147*25.41)*12</f>
        <v>194905.30800000002</v>
      </c>
      <c r="Y147" s="58" t="n">
        <f aca="false" ca="false" dt2D="false" dtr="false" t="normal">+(J147*12.71+K147*25.41)*12*30-'[3]Лист1'!$AQ$122</f>
        <v>5027737.2700000005</v>
      </c>
      <c r="Z147" s="58" t="n">
        <f aca="false" ca="false" dt2D="false" dtr="false" t="normal">SUM(AA147:AO147)</f>
        <v>3803797.14</v>
      </c>
      <c r="AA147" s="58" t="n"/>
      <c r="AB147" s="58" t="n">
        <v>1973568.75</v>
      </c>
      <c r="AC147" s="58" t="n"/>
      <c r="AD147" s="58" t="n">
        <v>1294216.5</v>
      </c>
      <c r="AE147" s="58" t="n"/>
      <c r="AF147" s="58" t="n"/>
      <c r="AG147" s="58" t="n"/>
      <c r="AH147" s="58" t="n"/>
      <c r="AI147" s="58" t="n"/>
      <c r="AJ147" s="58" t="n"/>
      <c r="AK147" s="58" t="n"/>
      <c r="AL147" s="58" t="n"/>
      <c r="AM147" s="58" t="n">
        <v>426514.08</v>
      </c>
      <c r="AN147" s="58" t="n">
        <v>38037.97</v>
      </c>
      <c r="AO147" s="58" t="n">
        <v>71459.84</v>
      </c>
      <c r="AP147" s="4" t="n">
        <f aca="false" ca="false" dt2D="false" dtr="false" t="normal">COUNTIF(AA147:AL147, "&gt;0")</f>
        <v>2</v>
      </c>
      <c r="AQ147" s="4" t="n">
        <f aca="false" ca="false" dt2D="false" dtr="false" t="normal">COUNTIF(AM147:AO147, "&gt;0")</f>
        <v>3</v>
      </c>
      <c r="AR147" s="4" t="n">
        <f aca="false" ca="false" dt2D="false" dtr="false" t="normal">+AP147+AQ147</f>
        <v>5</v>
      </c>
    </row>
    <row customFormat="true" customHeight="true" ht="12.75" outlineLevel="0" r="148" s="0">
      <c r="A148" s="49" t="n">
        <f aca="false" ca="false" dt2D="false" dtr="false" t="normal">+A147+1</f>
        <v>136</v>
      </c>
      <c r="B148" s="49" t="n">
        <f aca="false" ca="false" dt2D="false" dtr="false" t="normal">+B147+1</f>
        <v>136</v>
      </c>
      <c r="C148" s="50" t="s">
        <v>227</v>
      </c>
      <c r="D148" s="49" t="s">
        <v>236</v>
      </c>
      <c r="E148" s="51" t="s">
        <v>132</v>
      </c>
      <c r="F148" s="52" t="s">
        <v>56</v>
      </c>
      <c r="G148" s="52" t="n">
        <v>4</v>
      </c>
      <c r="H148" s="52" t="n">
        <v>3</v>
      </c>
      <c r="I148" s="53" t="n">
        <v>1997.8</v>
      </c>
      <c r="J148" s="53" t="n">
        <v>1997.8</v>
      </c>
      <c r="K148" s="53" t="n">
        <v>0</v>
      </c>
      <c r="L148" s="51" t="n">
        <v>88</v>
      </c>
      <c r="M148" s="54" t="n">
        <f aca="false" ca="false" dt2D="false" dtr="false" t="normal">SUM(N148:R148)</f>
        <v>2404132.5500000003</v>
      </c>
      <c r="N148" s="54" t="n"/>
      <c r="O148" s="54" t="n"/>
      <c r="P148" s="54" t="n">
        <v>0</v>
      </c>
      <c r="Q148" s="54" t="n">
        <v>690465.576</v>
      </c>
      <c r="R148" s="54" t="n">
        <v>1713666.974</v>
      </c>
      <c r="S148" s="54" t="n">
        <f aca="false" ca="false" dt2D="false" dtr="false" t="normal">+Z148-M148</f>
        <v>0</v>
      </c>
      <c r="T148" s="54" t="n">
        <f aca="false" ca="false" dt2D="false" dtr="false" t="normal">$M148/($J148+$K148)</f>
        <v>1203.390004004405</v>
      </c>
      <c r="U148" s="54" t="n">
        <f aca="false" ca="false" dt2D="false" dtr="false" t="normal">$M148/($J148+$K148)</f>
        <v>1203.390004004405</v>
      </c>
      <c r="V148" s="52" t="n">
        <v>2025</v>
      </c>
      <c r="W148" s="58" t="n">
        <v>385761.12</v>
      </c>
      <c r="X148" s="58" t="n">
        <f aca="false" ca="false" dt2D="false" dtr="false" t="normal">+(J148*12.71+K148*25.41)*12</f>
        <v>304704.456</v>
      </c>
      <c r="Y148" s="58" t="n">
        <f aca="false" ca="false" dt2D="false" dtr="false" t="normal">+(J148*12.71+K148*25.41)*12*30</f>
        <v>9141133.68</v>
      </c>
      <c r="Z148" s="58" t="n">
        <f aca="false" ca="false" dt2D="false" dtr="false" t="normal">SUM(AA148:AO148)</f>
        <v>2404132.5500000003</v>
      </c>
      <c r="AA148" s="58" t="n"/>
      <c r="AB148" s="58" t="n"/>
      <c r="AC148" s="58" t="n"/>
      <c r="AD148" s="58" t="n">
        <v>2023308.33</v>
      </c>
      <c r="AE148" s="58" t="n"/>
      <c r="AF148" s="58" t="n"/>
      <c r="AG148" s="58" t="n"/>
      <c r="AH148" s="58" t="n"/>
      <c r="AI148" s="58" t="n"/>
      <c r="AJ148" s="58" t="n"/>
      <c r="AK148" s="58" t="n"/>
      <c r="AL148" s="58" t="n"/>
      <c r="AM148" s="58" t="n">
        <v>312537.23</v>
      </c>
      <c r="AN148" s="58" t="n">
        <v>24041.33</v>
      </c>
      <c r="AO148" s="58" t="n">
        <v>44245.66</v>
      </c>
      <c r="AP148" s="4" t="n">
        <f aca="false" ca="false" dt2D="false" dtr="false" t="normal">COUNTIF(AA148:AL148, "&gt;0")</f>
        <v>1</v>
      </c>
      <c r="AQ148" s="4" t="n">
        <f aca="false" ca="false" dt2D="false" dtr="false" t="normal">COUNTIF(AM148:AO148, "&gt;0")</f>
        <v>3</v>
      </c>
      <c r="AR148" s="4" t="n">
        <f aca="false" ca="false" dt2D="false" dtr="false" t="normal">+AP148+AQ148</f>
        <v>4</v>
      </c>
    </row>
    <row customFormat="true" customHeight="true" ht="12.75" outlineLevel="0" r="149" s="0">
      <c r="A149" s="49" t="n">
        <f aca="false" ca="false" dt2D="false" dtr="false" t="normal">+A148+1</f>
        <v>137</v>
      </c>
      <c r="B149" s="49" t="n">
        <f aca="false" ca="false" dt2D="false" dtr="false" t="normal">+B148+1</f>
        <v>137</v>
      </c>
      <c r="C149" s="50" t="s">
        <v>227</v>
      </c>
      <c r="D149" s="49" t="s">
        <v>237</v>
      </c>
      <c r="E149" s="51" t="s">
        <v>85</v>
      </c>
      <c r="F149" s="52" t="s">
        <v>56</v>
      </c>
      <c r="G149" s="52" t="n">
        <v>5</v>
      </c>
      <c r="H149" s="52" t="n">
        <v>3</v>
      </c>
      <c r="I149" s="53" t="n">
        <v>2097.7</v>
      </c>
      <c r="J149" s="53" t="n">
        <v>2097.7</v>
      </c>
      <c r="K149" s="53" t="n">
        <v>0</v>
      </c>
      <c r="L149" s="51" t="n">
        <v>105</v>
      </c>
      <c r="M149" s="54" t="n">
        <f aca="false" ca="false" dt2D="false" dtr="false" t="normal">SUM(N149:R149)</f>
        <v>6291044.25</v>
      </c>
      <c r="N149" s="54" t="n"/>
      <c r="O149" s="54" t="n"/>
      <c r="P149" s="54" t="n">
        <v>0</v>
      </c>
      <c r="Q149" s="54" t="n">
        <v>1242122.144</v>
      </c>
      <c r="R149" s="54" t="n">
        <v>5048922.106</v>
      </c>
      <c r="S149" s="54" t="n">
        <f aca="false" ca="false" dt2D="false" dtr="false" t="normal">+Z149-M149</f>
        <v>0</v>
      </c>
      <c r="T149" s="54" t="n">
        <f aca="false" ca="false" dt2D="false" dtr="false" t="normal">$M149/($J149+$K149)</f>
        <v>2999.0199980931498</v>
      </c>
      <c r="U149" s="54" t="n">
        <f aca="false" ca="false" dt2D="false" dtr="false" t="normal">$M149/($J149+$K149)</f>
        <v>2999.0199980931498</v>
      </c>
      <c r="V149" s="52" t="n">
        <v>2025</v>
      </c>
      <c r="W149" s="58" t="n">
        <v>922180.94</v>
      </c>
      <c r="X149" s="58" t="n">
        <f aca="false" ca="false" dt2D="false" dtr="false" t="normal">+(J149*12.71+K149*25.41)*12</f>
        <v>319941.204</v>
      </c>
      <c r="Y149" s="58" t="n">
        <f aca="false" ca="false" dt2D="false" dtr="false" t="normal">+(J149*12.71+K149*25.41)*12*30</f>
        <v>9598236.120000001</v>
      </c>
      <c r="Z149" s="58" t="n">
        <f aca="false" ca="false" dt2D="false" dtr="false" t="normal">SUM(AA149:AO149)</f>
        <v>6291044.25</v>
      </c>
      <c r="AA149" s="58" t="n"/>
      <c r="AB149" s="58" t="n"/>
      <c r="AC149" s="58" t="n">
        <v>3280616.38</v>
      </c>
      <c r="AD149" s="58" t="n">
        <v>2124483.87</v>
      </c>
      <c r="AE149" s="58" t="n"/>
      <c r="AF149" s="58" t="n"/>
      <c r="AG149" s="58" t="n"/>
      <c r="AH149" s="58" t="n"/>
      <c r="AI149" s="58" t="n"/>
      <c r="AJ149" s="58" t="n"/>
      <c r="AK149" s="58" t="n"/>
      <c r="AL149" s="58" t="n"/>
      <c r="AM149" s="58" t="n">
        <v>704834.96</v>
      </c>
      <c r="AN149" s="58" t="n">
        <v>62910.44</v>
      </c>
      <c r="AO149" s="58" t="n">
        <v>118198.6</v>
      </c>
      <c r="AP149" s="4" t="n">
        <f aca="false" ca="false" dt2D="false" dtr="false" t="normal">COUNTIF(AA149:AL149, "&gt;0")</f>
        <v>2</v>
      </c>
      <c r="AQ149" s="4" t="n">
        <f aca="false" ca="false" dt2D="false" dtr="false" t="normal">COUNTIF(AM149:AO149, "&gt;0")</f>
        <v>3</v>
      </c>
      <c r="AR149" s="4" t="n">
        <f aca="false" ca="false" dt2D="false" dtr="false" t="normal">+AP149+AQ149</f>
        <v>5</v>
      </c>
    </row>
    <row customFormat="true" customHeight="true" ht="12.75" outlineLevel="0" r="150" s="0">
      <c r="A150" s="49" t="n">
        <f aca="false" ca="false" dt2D="false" dtr="false" t="normal">+A149+1</f>
        <v>138</v>
      </c>
      <c r="B150" s="49" t="n">
        <f aca="false" ca="false" dt2D="false" dtr="false" t="normal">+B149+1</f>
        <v>138</v>
      </c>
      <c r="C150" s="50" t="s">
        <v>238</v>
      </c>
      <c r="D150" s="49" t="s">
        <v>239</v>
      </c>
      <c r="E150" s="51" t="s">
        <v>102</v>
      </c>
      <c r="F150" s="52" t="s">
        <v>56</v>
      </c>
      <c r="G150" s="52" t="n">
        <v>5</v>
      </c>
      <c r="H150" s="52" t="n">
        <v>2</v>
      </c>
      <c r="I150" s="53" t="n">
        <v>1544.4</v>
      </c>
      <c r="J150" s="53" t="n">
        <v>1295.3</v>
      </c>
      <c r="K150" s="53" t="n">
        <v>249.1</v>
      </c>
      <c r="L150" s="51" t="n">
        <v>31</v>
      </c>
      <c r="M150" s="54" t="n">
        <f aca="false" ca="false" dt2D="false" dtr="false" t="normal">SUM(N150:R150)</f>
        <v>5984721.109999999</v>
      </c>
      <c r="N150" s="54" t="n"/>
      <c r="O150" s="54" t="n"/>
      <c r="P150" s="54" t="n">
        <v>0</v>
      </c>
      <c r="Q150" s="54" t="n">
        <v>273514.728</v>
      </c>
      <c r="R150" s="54" t="n">
        <v>5711206.382</v>
      </c>
      <c r="S150" s="54" t="n">
        <f aca="false" ca="false" dt2D="false" dtr="false" t="normal">+Z150-M150</f>
        <v>0</v>
      </c>
      <c r="T150" s="54" t="n">
        <f aca="false" ca="false" dt2D="false" dtr="false" t="normal">$M150/($J150+$K150)</f>
        <v>3875.1107938357936</v>
      </c>
      <c r="U150" s="54" t="n">
        <f aca="false" ca="false" dt2D="false" dtr="false" t="normal">$M150/($J150+$K150)</f>
        <v>3875.1107938357936</v>
      </c>
      <c r="V150" s="52" t="n">
        <v>2025</v>
      </c>
      <c r="W150" s="58" t="n"/>
      <c r="X150" s="58" t="n">
        <f aca="false" ca="false" dt2D="false" dtr="false" t="normal">+(J150*12.71+K150*25.41)*12</f>
        <v>273514.728</v>
      </c>
      <c r="Y150" s="58" t="n">
        <f aca="false" ca="false" dt2D="false" dtr="false" t="normal">+(J150*12.71+K150*25.41)*12*30-'[3]Лист1'!$AQ$126</f>
        <v>7911623.76</v>
      </c>
      <c r="Z150" s="58" t="n">
        <f aca="false" ca="false" dt2D="false" dtr="false" t="normal">SUM(AA150:AO150)</f>
        <v>5984721.109999999</v>
      </c>
      <c r="AA150" s="58" t="n"/>
      <c r="AB150" s="58" t="n"/>
      <c r="AC150" s="58" t="n"/>
      <c r="AD150" s="58" t="n">
        <v>2617497.42</v>
      </c>
      <c r="AE150" s="58" t="n"/>
      <c r="AF150" s="58" t="n"/>
      <c r="AG150" s="58" t="n"/>
      <c r="AH150" s="58" t="n"/>
      <c r="AI150" s="58" t="n"/>
      <c r="AJ150" s="58" t="n"/>
      <c r="AK150" s="58" t="n"/>
      <c r="AL150" s="58" t="n"/>
      <c r="AM150" s="58" t="n">
        <v>2631869.03</v>
      </c>
      <c r="AN150" s="58" t="n">
        <v>253856.43</v>
      </c>
      <c r="AO150" s="58" t="n">
        <v>481498.23</v>
      </c>
      <c r="AP150" s="4" t="n">
        <f aca="false" ca="false" dt2D="false" dtr="false" t="normal">COUNTIF(AA150:AL150, "&gt;0")</f>
        <v>1</v>
      </c>
      <c r="AQ150" s="4" t="n">
        <f aca="false" ca="false" dt2D="false" dtr="false" t="normal">COUNTIF(AM150:AO150, "&gt;0")</f>
        <v>3</v>
      </c>
      <c r="AR150" s="4" t="n">
        <f aca="false" ca="false" dt2D="false" dtr="false" t="normal">+AP150+AQ150</f>
        <v>4</v>
      </c>
    </row>
    <row customFormat="true" customHeight="true" ht="12.75" outlineLevel="0" r="151" s="0">
      <c r="A151" s="49" t="n">
        <f aca="false" ca="false" dt2D="false" dtr="false" t="normal">+A150+1</f>
        <v>139</v>
      </c>
      <c r="B151" s="49" t="n">
        <f aca="false" ca="false" dt2D="false" dtr="false" t="normal">+B150+1</f>
        <v>139</v>
      </c>
      <c r="C151" s="50" t="s">
        <v>238</v>
      </c>
      <c r="D151" s="49" t="s">
        <v>240</v>
      </c>
      <c r="E151" s="51" t="s">
        <v>136</v>
      </c>
      <c r="F151" s="52" t="s">
        <v>56</v>
      </c>
      <c r="G151" s="52" t="n">
        <v>5</v>
      </c>
      <c r="H151" s="52" t="n">
        <v>4</v>
      </c>
      <c r="I151" s="53" t="n">
        <v>3035.7</v>
      </c>
      <c r="J151" s="53" t="n">
        <v>2511.1</v>
      </c>
      <c r="K151" s="53" t="n">
        <v>524.6</v>
      </c>
      <c r="L151" s="51" t="n">
        <v>80</v>
      </c>
      <c r="M151" s="54" t="n">
        <f aca="false" ca="false" dt2D="false" dtr="false" t="normal">SUM(N151:R151)</f>
        <v>43785085.019999996</v>
      </c>
      <c r="N151" s="54" t="n"/>
      <c r="O151" s="54" t="n"/>
      <c r="P151" s="54" t="n">
        <v>0</v>
      </c>
      <c r="Q151" s="54" t="n">
        <v>27496464.9</v>
      </c>
      <c r="R151" s="54" t="n">
        <v>16288620.12</v>
      </c>
      <c r="S151" s="54" t="n">
        <f aca="false" ca="false" dt2D="false" dtr="false" t="normal">+Z151-M151</f>
        <v>0</v>
      </c>
      <c r="T151" s="54" t="n">
        <f aca="false" ca="false" dt2D="false" dtr="false" t="normal">$M151/($J151+$K151)</f>
        <v>14423.389999011759</v>
      </c>
      <c r="U151" s="54" t="n">
        <f aca="false" ca="false" dt2D="false" dtr="false" t="normal">$M151/($J151+$K151)</f>
        <v>14423.389999011759</v>
      </c>
      <c r="V151" s="52" t="n">
        <v>2025</v>
      </c>
      <c r="W151" s="58" t="n">
        <v>430706.58</v>
      </c>
      <c r="X151" s="58" t="n">
        <f aca="false" ca="false" dt2D="false" dtr="false" t="normal">+(J151*12.71+K151*25.41)*12</f>
        <v>542954.004</v>
      </c>
      <c r="Y151" s="58" t="n">
        <f aca="false" ca="false" dt2D="false" dtr="false" t="normal">+(J151*12.71+K151*25.41)*12*30</f>
        <v>16288620.12</v>
      </c>
      <c r="Z151" s="58" t="n">
        <f aca="false" ca="false" dt2D="false" dtr="false" t="normal">SUM(AA151:AO151)</f>
        <v>43785085.019999996</v>
      </c>
      <c r="AA151" s="58" t="n"/>
      <c r="AB151" s="58" t="n"/>
      <c r="AC151" s="58" t="n"/>
      <c r="AD151" s="58" t="n"/>
      <c r="AE151" s="58" t="n"/>
      <c r="AF151" s="58" t="n"/>
      <c r="AG151" s="58" t="n"/>
      <c r="AH151" s="58" t="n"/>
      <c r="AI151" s="58" t="n"/>
      <c r="AJ151" s="58" t="n"/>
      <c r="AK151" s="58" t="n">
        <v>38134794.94</v>
      </c>
      <c r="AL151" s="58" t="n"/>
      <c r="AM151" s="58" t="n">
        <v>4378508.5</v>
      </c>
      <c r="AN151" s="58" t="n">
        <v>437850.85</v>
      </c>
      <c r="AO151" s="58" t="n">
        <v>833930.73</v>
      </c>
      <c r="AP151" s="4" t="n">
        <f aca="false" ca="false" dt2D="false" dtr="false" t="normal">COUNTIF(AA151:AL151, "&gt;0")</f>
        <v>1</v>
      </c>
      <c r="AQ151" s="4" t="n">
        <f aca="false" ca="false" dt2D="false" dtr="false" t="normal">COUNTIF(AM151:AO151, "&gt;0")</f>
        <v>3</v>
      </c>
      <c r="AR151" s="4" t="n">
        <f aca="false" ca="false" dt2D="false" dtr="false" t="normal">+AP151+AQ151</f>
        <v>4</v>
      </c>
    </row>
    <row customFormat="true" customHeight="true" ht="12.75" outlineLevel="0" r="152" s="0">
      <c r="A152" s="49" t="n">
        <f aca="false" ca="false" dt2D="false" dtr="false" t="normal">+A151+1</f>
        <v>140</v>
      </c>
      <c r="B152" s="49" t="n">
        <f aca="false" ca="false" dt2D="false" dtr="false" t="normal">+B151+1</f>
        <v>140</v>
      </c>
      <c r="C152" s="50" t="s">
        <v>238</v>
      </c>
      <c r="D152" s="49" t="s">
        <v>241</v>
      </c>
      <c r="E152" s="51" t="n">
        <v>1976</v>
      </c>
      <c r="F152" s="52" t="s">
        <v>56</v>
      </c>
      <c r="G152" s="52" t="n">
        <v>3</v>
      </c>
      <c r="H152" s="52" t="n">
        <v>4</v>
      </c>
      <c r="I152" s="53" t="n">
        <v>2192.3</v>
      </c>
      <c r="J152" s="53" t="n">
        <v>2028.1</v>
      </c>
      <c r="K152" s="53" t="n">
        <v>0</v>
      </c>
      <c r="L152" s="51" t="n">
        <v>85</v>
      </c>
      <c r="M152" s="54" t="n">
        <f aca="false" ca="false" dt2D="false" dtr="false" t="normal">SUM(N152:R152)</f>
        <v>1825581.15</v>
      </c>
      <c r="N152" s="54" t="n"/>
      <c r="O152" s="54" t="n"/>
      <c r="P152" s="54" t="n"/>
      <c r="Q152" s="54" t="n">
        <v>309325.812</v>
      </c>
      <c r="R152" s="54" t="n">
        <v>1516255.338</v>
      </c>
      <c r="S152" s="54" t="n">
        <f aca="false" ca="false" dt2D="false" dtr="false" t="normal">+Z152-M152</f>
        <v>0</v>
      </c>
      <c r="T152" s="54" t="n">
        <f aca="false" ca="false" dt2D="false" dtr="false" t="normal">$M152/($J152+$K152)</f>
        <v>900.1435580099601</v>
      </c>
      <c r="U152" s="54" t="n">
        <f aca="false" ca="false" dt2D="false" dtr="false" t="normal">$M152/($J152+$K152)</f>
        <v>900.1435580099601</v>
      </c>
      <c r="V152" s="52" t="n">
        <v>2025</v>
      </c>
      <c r="W152" s="58" t="n">
        <v>0</v>
      </c>
      <c r="X152" s="58" t="n">
        <f aca="false" ca="false" dt2D="false" dtr="false" t="normal">+(J152*12.71+K152*25.41)*12</f>
        <v>309325.81200000003</v>
      </c>
      <c r="Y152" s="58" t="n">
        <f aca="false" ca="false" dt2D="false" dtr="false" t="normal">+(J152*12.71+K152*25.41)*12*30-'[1]Лист1'!$AQ$43</f>
        <v>4676235.130000001</v>
      </c>
      <c r="Z152" s="58" t="n">
        <f aca="false" ca="false" dt2D="false" dtr="false" t="normal">SUM(AA152:AO152)</f>
        <v>1825581.15</v>
      </c>
      <c r="AA152" s="58" t="n"/>
      <c r="AB152" s="58" t="n"/>
      <c r="AC152" s="58" t="n"/>
      <c r="AD152" s="58" t="n"/>
      <c r="AE152" s="58" t="n"/>
      <c r="AF152" s="58" t="n"/>
      <c r="AG152" s="58" t="n"/>
      <c r="AH152" s="58" t="n"/>
      <c r="AI152" s="58" t="n"/>
      <c r="AJ152" s="58" t="n"/>
      <c r="AK152" s="58" t="n"/>
      <c r="AL152" s="58" t="n">
        <v>1825581.15</v>
      </c>
      <c r="AM152" s="58" t="n"/>
      <c r="AN152" s="58" t="n"/>
      <c r="AO152" s="58" t="n"/>
      <c r="AP152" s="4" t="n">
        <f aca="false" ca="false" dt2D="false" dtr="false" t="normal">COUNTIF(AA152:AL152, "&gt;0")</f>
        <v>1</v>
      </c>
      <c r="AQ152" s="4" t="n">
        <f aca="false" ca="false" dt2D="false" dtr="false" t="normal">COUNTIF(AM152:AO152, "&gt;0")</f>
        <v>0</v>
      </c>
      <c r="AR152" s="4" t="n">
        <f aca="false" ca="false" dt2D="false" dtr="false" t="normal">+AP152+AQ152</f>
        <v>1</v>
      </c>
    </row>
    <row customFormat="true" customHeight="true" ht="12.75" outlineLevel="0" r="153" s="0">
      <c r="A153" s="49" t="n">
        <f aca="false" ca="false" dt2D="false" dtr="false" t="normal">+A152+1</f>
        <v>141</v>
      </c>
      <c r="B153" s="49" t="n">
        <f aca="false" ca="false" dt2D="false" dtr="false" t="normal">+B152+1</f>
        <v>141</v>
      </c>
      <c r="C153" s="50" t="s">
        <v>238</v>
      </c>
      <c r="D153" s="49" t="s">
        <v>242</v>
      </c>
      <c r="E153" s="51" t="s">
        <v>243</v>
      </c>
      <c r="F153" s="52" t="s">
        <v>56</v>
      </c>
      <c r="G153" s="52" t="s">
        <v>186</v>
      </c>
      <c r="H153" s="52" t="s">
        <v>219</v>
      </c>
      <c r="I153" s="53" t="n">
        <v>2391.4</v>
      </c>
      <c r="J153" s="53" t="n">
        <v>1852</v>
      </c>
      <c r="K153" s="53" t="n">
        <v>0</v>
      </c>
      <c r="L153" s="51" t="n">
        <v>60</v>
      </c>
      <c r="M153" s="54" t="n">
        <f aca="false" ca="false" dt2D="false" dtr="false" t="normal">SUM(N153:R153)</f>
        <v>7913665.7299999995</v>
      </c>
      <c r="N153" s="54" t="n"/>
      <c r="O153" s="54" t="n"/>
      <c r="P153" s="54" t="n">
        <v>1000000</v>
      </c>
      <c r="Q153" s="54" t="n">
        <v>1600299.74</v>
      </c>
      <c r="R153" s="54" t="n">
        <v>5313365.99</v>
      </c>
      <c r="S153" s="54" t="n">
        <f aca="false" ca="false" dt2D="false" dtr="false" t="normal">+Z153-M153</f>
        <v>0</v>
      </c>
      <c r="T153" s="54" t="n">
        <f aca="false" ca="false" dt2D="false" dtr="false" t="normal">$M153/($J153+$K153)</f>
        <v>4273.037651187905</v>
      </c>
      <c r="U153" s="54" t="n">
        <f aca="false" ca="false" dt2D="false" dtr="false" t="normal">$M153/($J153+$K153)</f>
        <v>4273.037651187905</v>
      </c>
      <c r="V153" s="52" t="n">
        <v>2025</v>
      </c>
      <c r="W153" s="58" t="n">
        <v>1317832.7</v>
      </c>
      <c r="X153" s="58" t="n">
        <f aca="false" ca="false" dt2D="false" dtr="false" t="normal">+(J153*12.71+K153*25.41)*12</f>
        <v>282467.04000000004</v>
      </c>
      <c r="Y153" s="58" t="n">
        <f aca="false" ca="false" dt2D="false" dtr="false" t="normal">+(J153*12.71+K153*25.41)*12*30</f>
        <v>8474011.200000001</v>
      </c>
      <c r="Z153" s="58" t="n">
        <f aca="false" ca="false" dt2D="false" dtr="false" t="normal">SUM(AA153:AO153)</f>
        <v>7913665.7299999995</v>
      </c>
      <c r="AA153" s="58" t="n">
        <v>7187290.38</v>
      </c>
      <c r="AB153" s="58" t="n"/>
      <c r="AC153" s="58" t="n"/>
      <c r="AD153" s="58" t="n"/>
      <c r="AE153" s="58" t="n"/>
      <c r="AF153" s="58" t="n"/>
      <c r="AG153" s="58" t="n"/>
      <c r="AH153" s="58" t="n"/>
      <c r="AI153" s="58" t="n"/>
      <c r="AJ153" s="58" t="n"/>
      <c r="AK153" s="58" t="n"/>
      <c r="AL153" s="58" t="n"/>
      <c r="AM153" s="58" t="n">
        <v>645666.98</v>
      </c>
      <c r="AN153" s="58" t="n">
        <v>80708.37</v>
      </c>
      <c r="AO153" s="58" t="n"/>
      <c r="AP153" s="4" t="n">
        <f aca="false" ca="false" dt2D="false" dtr="false" t="normal">COUNTIF(AA153:AL153, "&gt;0")</f>
        <v>1</v>
      </c>
      <c r="AQ153" s="4" t="n">
        <f aca="false" ca="false" dt2D="false" dtr="false" t="normal">COUNTIF(AM153:AO153, "&gt;0")</f>
        <v>2</v>
      </c>
      <c r="AR153" s="4" t="n">
        <f aca="false" ca="false" dt2D="false" dtr="false" t="normal">+AP153+AQ153</f>
        <v>3</v>
      </c>
    </row>
    <row customFormat="true" customHeight="true" ht="12.75" outlineLevel="0" r="154" s="0">
      <c r="A154" s="49" t="n">
        <f aca="false" ca="false" dt2D="false" dtr="false" t="normal">+A153+1</f>
        <v>142</v>
      </c>
      <c r="B154" s="49" t="n">
        <f aca="false" ca="false" dt2D="false" dtr="false" t="normal">+B153+1</f>
        <v>142</v>
      </c>
      <c r="C154" s="50" t="s">
        <v>238</v>
      </c>
      <c r="D154" s="49" t="s">
        <v>244</v>
      </c>
      <c r="E154" s="51" t="n">
        <v>1974</v>
      </c>
      <c r="F154" s="52" t="s">
        <v>56</v>
      </c>
      <c r="G154" s="52" t="n">
        <v>2</v>
      </c>
      <c r="H154" s="52" t="n">
        <v>2</v>
      </c>
      <c r="I154" s="53" t="n">
        <v>473.3</v>
      </c>
      <c r="J154" s="53" t="n">
        <v>438.4</v>
      </c>
      <c r="K154" s="53" t="n">
        <v>0</v>
      </c>
      <c r="L154" s="51" t="n">
        <v>9</v>
      </c>
      <c r="M154" s="54" t="n">
        <f aca="false" ca="false" dt2D="false" dtr="false" t="normal">SUM(N154:R154)</f>
        <v>1385891.1</v>
      </c>
      <c r="N154" s="54" t="n"/>
      <c r="O154" s="54" t="n">
        <v>412041.492</v>
      </c>
      <c r="P154" s="54" t="n"/>
      <c r="Q154" s="54" t="n">
        <v>66864.768</v>
      </c>
      <c r="R154" s="54" t="n">
        <v>906984.84</v>
      </c>
      <c r="S154" s="54" t="n">
        <f aca="false" ca="false" dt2D="false" dtr="false" t="normal">+Z154-M154</f>
        <v>0</v>
      </c>
      <c r="T154" s="54" t="n">
        <f aca="false" ca="false" dt2D="false" dtr="false" t="normal">$M154/($J154+$K154)</f>
        <v>3161.2479470802923</v>
      </c>
      <c r="U154" s="54" t="n">
        <f aca="false" ca="false" dt2D="false" dtr="false" t="normal">$M154/($J154+$K154)</f>
        <v>3161.2479470802923</v>
      </c>
      <c r="V154" s="52" t="n">
        <v>2025</v>
      </c>
      <c r="W154" s="58" t="n"/>
      <c r="X154" s="58" t="n">
        <f aca="false" ca="false" dt2D="false" dtr="false" t="normal">+(J154*12.71+K154*25.41)*12</f>
        <v>66864.76800000001</v>
      </c>
      <c r="Y154" s="58" t="n">
        <f aca="false" ca="false" dt2D="false" dtr="false" t="normal">+(J154*12.71+K154*25.41)*12*30-'[3]Лист1'!$AQ$128</f>
        <v>906984.8400000003</v>
      </c>
      <c r="Z154" s="58" t="n">
        <f aca="false" ca="false" dt2D="false" dtr="false" t="normal">SUM(AA154:AO154)</f>
        <v>1385891.1</v>
      </c>
      <c r="AA154" s="58" t="n"/>
      <c r="AB154" s="58" t="n"/>
      <c r="AC154" s="58" t="n">
        <v>758098.38</v>
      </c>
      <c r="AD154" s="58" t="n">
        <v>627792.72</v>
      </c>
      <c r="AE154" s="58" t="n"/>
      <c r="AF154" s="58" t="n"/>
      <c r="AG154" s="58" t="n"/>
      <c r="AH154" s="58" t="n"/>
      <c r="AI154" s="58" t="n"/>
      <c r="AJ154" s="58" t="n"/>
      <c r="AK154" s="58" t="n"/>
      <c r="AL154" s="58" t="n"/>
      <c r="AM154" s="58" t="n"/>
      <c r="AN154" s="58" t="n"/>
      <c r="AO154" s="58" t="n"/>
      <c r="AP154" s="4" t="n">
        <f aca="false" ca="false" dt2D="false" dtr="false" t="normal">COUNTIF(AA154:AL154, "&gt;0")</f>
        <v>2</v>
      </c>
      <c r="AQ154" s="4" t="n">
        <f aca="false" ca="false" dt2D="false" dtr="false" t="normal">COUNTIF(AM154:AO154, "&gt;0")</f>
        <v>0</v>
      </c>
      <c r="AR154" s="4" t="n">
        <f aca="false" ca="false" dt2D="false" dtr="false" t="normal">+AP154+AQ154</f>
        <v>2</v>
      </c>
    </row>
    <row customFormat="true" customHeight="true" ht="12.75" outlineLevel="0" r="155" s="0">
      <c r="A155" s="49" t="n">
        <f aca="false" ca="false" dt2D="false" dtr="false" t="normal">+A154+1</f>
        <v>143</v>
      </c>
      <c r="B155" s="49" t="n">
        <f aca="false" ca="false" dt2D="false" dtr="false" t="normal">+B154+1</f>
        <v>143</v>
      </c>
      <c r="C155" s="50" t="s">
        <v>245</v>
      </c>
      <c r="D155" s="49" t="s">
        <v>246</v>
      </c>
      <c r="E155" s="51" t="s">
        <v>247</v>
      </c>
      <c r="F155" s="52" t="s">
        <v>56</v>
      </c>
      <c r="G155" s="52" t="n">
        <v>3</v>
      </c>
      <c r="H155" s="52" t="n">
        <v>3</v>
      </c>
      <c r="I155" s="53" t="n">
        <v>977.7</v>
      </c>
      <c r="J155" s="53" t="n">
        <v>824.1</v>
      </c>
      <c r="K155" s="53" t="n">
        <v>81.5</v>
      </c>
      <c r="L155" s="51" t="n">
        <v>40</v>
      </c>
      <c r="M155" s="54" t="n">
        <f aca="false" ca="false" dt2D="false" dtr="false" t="normal">SUM(N155:R155)</f>
        <v>2512360.8</v>
      </c>
      <c r="N155" s="54" t="n"/>
      <c r="O155" s="54" t="n"/>
      <c r="P155" s="54" t="n">
        <v>0</v>
      </c>
      <c r="Q155" s="54" t="n">
        <v>150542.712</v>
      </c>
      <c r="R155" s="54" t="n">
        <v>2361818.088</v>
      </c>
      <c r="S155" s="54" t="n">
        <f aca="false" ca="false" dt2D="false" dtr="false" t="normal">+Z155-M155</f>
        <v>0</v>
      </c>
      <c r="T155" s="54" t="n">
        <f aca="false" ca="false" dt2D="false" dtr="false" t="normal">$M155/($J155+$K155)</f>
        <v>2774.2499999999995</v>
      </c>
      <c r="U155" s="54" t="n">
        <f aca="false" ca="false" dt2D="false" dtr="false" t="normal">$M155/($J155+$K155)</f>
        <v>2774.2499999999995</v>
      </c>
      <c r="V155" s="52" t="n">
        <v>2025</v>
      </c>
      <c r="W155" s="58" t="n">
        <v>0</v>
      </c>
      <c r="X155" s="58" t="n">
        <f aca="false" ca="false" dt2D="false" dtr="false" t="normal">+(J155*12.71+K155*25.41)*12</f>
        <v>150542.71200000003</v>
      </c>
      <c r="Y155" s="58" t="n">
        <f aca="false" ca="false" dt2D="false" dtr="false" t="normal">+(J155*12.71+K155*25.41)*12*30-'[3]Лист1'!$AQ$132</f>
        <v>3261256.5600000015</v>
      </c>
      <c r="Z155" s="58" t="n">
        <f aca="false" ca="false" dt2D="false" dtr="false" t="normal">SUM(AA155:AO155)</f>
        <v>2512360.8</v>
      </c>
      <c r="AA155" s="58" t="n"/>
      <c r="AB155" s="58" t="n">
        <v>2188150.69</v>
      </c>
      <c r="AC155" s="58" t="n"/>
      <c r="AD155" s="58" t="n"/>
      <c r="AE155" s="58" t="n"/>
      <c r="AF155" s="58" t="n"/>
      <c r="AG155" s="58" t="n"/>
      <c r="AH155" s="58" t="n"/>
      <c r="AI155" s="58" t="n"/>
      <c r="AJ155" s="58" t="n"/>
      <c r="AK155" s="58" t="n"/>
      <c r="AL155" s="58" t="n"/>
      <c r="AM155" s="58" t="n">
        <v>251236.08</v>
      </c>
      <c r="AN155" s="58" t="n">
        <v>25123.61</v>
      </c>
      <c r="AO155" s="58" t="n">
        <v>47850.42</v>
      </c>
      <c r="AP155" s="4" t="n">
        <f aca="false" ca="false" dt2D="false" dtr="false" t="normal">COUNTIF(AA155:AL155, "&gt;0")</f>
        <v>1</v>
      </c>
      <c r="AQ155" s="4" t="n">
        <f aca="false" ca="false" dt2D="false" dtr="false" t="normal">COUNTIF(AM155:AO155, "&gt;0")</f>
        <v>3</v>
      </c>
      <c r="AR155" s="4" t="n">
        <f aca="false" ca="false" dt2D="false" dtr="false" t="normal">+AP155+AQ155</f>
        <v>4</v>
      </c>
    </row>
    <row customFormat="true" customHeight="true" ht="12.75" outlineLevel="0" r="156" s="0">
      <c r="A156" s="49" t="n">
        <f aca="false" ca="false" dt2D="false" dtr="false" t="normal">+A155+1</f>
        <v>144</v>
      </c>
      <c r="B156" s="49" t="n">
        <f aca="false" ca="false" dt2D="false" dtr="false" t="normal">+B155+1</f>
        <v>144</v>
      </c>
      <c r="C156" s="50" t="s">
        <v>245</v>
      </c>
      <c r="D156" s="49" t="s">
        <v>248</v>
      </c>
      <c r="E156" s="51" t="n">
        <v>1972</v>
      </c>
      <c r="F156" s="52" t="s">
        <v>56</v>
      </c>
      <c r="G156" s="52" t="n">
        <v>4</v>
      </c>
      <c r="H156" s="52" t="n">
        <v>3</v>
      </c>
      <c r="I156" s="53" t="n">
        <v>1348.9</v>
      </c>
      <c r="J156" s="53" t="n">
        <v>1047.4</v>
      </c>
      <c r="K156" s="53" t="n">
        <v>182.5</v>
      </c>
      <c r="L156" s="51" t="n">
        <v>50</v>
      </c>
      <c r="M156" s="54" t="n">
        <f aca="false" ca="false" dt2D="false" dtr="false" t="normal">SUM(N156:R156)</f>
        <v>1378303.1</v>
      </c>
      <c r="N156" s="54" t="n"/>
      <c r="O156" s="54" t="n"/>
      <c r="P156" s="54" t="n"/>
      <c r="Q156" s="54" t="n">
        <v>341513.838</v>
      </c>
      <c r="R156" s="54" t="n">
        <v>1036789.262</v>
      </c>
      <c r="S156" s="54" t="n">
        <f aca="false" ca="false" dt2D="false" dtr="false" t="normal">+Z156-M156</f>
        <v>0</v>
      </c>
      <c r="T156" s="54" t="n">
        <f aca="false" ca="false" dt2D="false" dtr="false" t="normal">$M156/($J156+$K156)</f>
        <v>1120.6627368078705</v>
      </c>
      <c r="U156" s="54" t="n">
        <f aca="false" ca="false" dt2D="false" dtr="false" t="normal">$M156/($J156+$K156)</f>
        <v>1120.6627368078705</v>
      </c>
      <c r="V156" s="52" t="n">
        <v>2025</v>
      </c>
      <c r="W156" s="58" t="n">
        <v>126116.49</v>
      </c>
      <c r="X156" s="58" t="n">
        <f aca="false" ca="false" dt2D="false" dtr="false" t="normal">+(J156*12.71+K156*25.41)*12</f>
        <v>215397.34800000003</v>
      </c>
      <c r="Y156" s="58" t="n">
        <f aca="false" ca="false" dt2D="false" dtr="false" t="normal">+(J156*12.71+K156*25.41)*12*30</f>
        <v>6461920.44</v>
      </c>
      <c r="Z156" s="58" t="n">
        <f aca="false" ca="false" dt2D="false" dtr="false" t="normal">SUM(AA156:AO156)</f>
        <v>1378303.1</v>
      </c>
      <c r="AA156" s="58" t="n"/>
      <c r="AB156" s="58" t="n"/>
      <c r="AC156" s="58" t="n">
        <v>1257942.74</v>
      </c>
      <c r="AD156" s="58" t="n"/>
      <c r="AE156" s="58" t="n"/>
      <c r="AF156" s="58" t="n"/>
      <c r="AG156" s="58" t="n"/>
      <c r="AH156" s="58" t="n"/>
      <c r="AI156" s="58" t="n"/>
      <c r="AJ156" s="58" t="n"/>
      <c r="AK156" s="58" t="n"/>
      <c r="AL156" s="58" t="n"/>
      <c r="AM156" s="58" t="n"/>
      <c r="AN156" s="58" t="n"/>
      <c r="AO156" s="58" t="n">
        <v>120360.36</v>
      </c>
      <c r="AP156" s="4" t="n">
        <f aca="false" ca="false" dt2D="false" dtr="false" t="normal">COUNTIF(AA156:AL156, "&gt;0")</f>
        <v>1</v>
      </c>
      <c r="AQ156" s="4" t="n">
        <f aca="false" ca="false" dt2D="false" dtr="false" t="normal">COUNTIF(AM156:AO156, "&gt;0")</f>
        <v>1</v>
      </c>
      <c r="AR156" s="4" t="n">
        <f aca="false" ca="false" dt2D="false" dtr="false" t="normal">+AP156+AQ156</f>
        <v>2</v>
      </c>
    </row>
    <row customFormat="true" customHeight="true" ht="12.75" outlineLevel="0" r="157" s="0">
      <c r="A157" s="49" t="n">
        <f aca="false" ca="false" dt2D="false" dtr="false" t="normal">+A156+1</f>
        <v>145</v>
      </c>
      <c r="B157" s="49" t="n">
        <f aca="false" ca="false" dt2D="false" dtr="false" t="normal">+B156+1</f>
        <v>145</v>
      </c>
      <c r="C157" s="50" t="s">
        <v>245</v>
      </c>
      <c r="D157" s="49" t="s">
        <v>249</v>
      </c>
      <c r="E157" s="51" t="s">
        <v>107</v>
      </c>
      <c r="F157" s="52" t="s">
        <v>56</v>
      </c>
      <c r="G157" s="52" t="n">
        <v>5</v>
      </c>
      <c r="H157" s="52" t="n">
        <v>4</v>
      </c>
      <c r="I157" s="53" t="n">
        <v>5246</v>
      </c>
      <c r="J157" s="53" t="n">
        <v>4246.1</v>
      </c>
      <c r="K157" s="53" t="n">
        <v>999.9</v>
      </c>
      <c r="L157" s="51" t="n">
        <v>135</v>
      </c>
      <c r="M157" s="54" t="n">
        <f aca="false" ca="false" dt2D="false" dtr="false" t="normal">SUM(N157:R157)</f>
        <v>9101525.5</v>
      </c>
      <c r="N157" s="54" t="n"/>
      <c r="O157" s="54" t="n"/>
      <c r="P157" s="54" t="n">
        <v>0</v>
      </c>
      <c r="Q157" s="54" t="n">
        <v>952504.68</v>
      </c>
      <c r="R157" s="54" t="n">
        <v>8149020.82</v>
      </c>
      <c r="S157" s="54" t="n">
        <f aca="false" ca="false" dt2D="false" dtr="false" t="normal">+Z157-M157</f>
        <v>0</v>
      </c>
      <c r="T157" s="54" t="n">
        <f aca="false" ca="false" dt2D="false" dtr="false" t="normal">$M157/($J157+$K157)</f>
        <v>1734.9457682043462</v>
      </c>
      <c r="U157" s="54" t="n">
        <f aca="false" ca="false" dt2D="false" dtr="false" t="normal">$M157/($J157+$K157)</f>
        <v>1734.9457682043462</v>
      </c>
      <c r="V157" s="52" t="n">
        <v>2025</v>
      </c>
      <c r="W157" s="58" t="n">
        <v>0</v>
      </c>
      <c r="X157" s="58" t="n">
        <f aca="false" ca="false" dt2D="false" dtr="false" t="normal">+(J157*12.71+K157*25.41)*12</f>
        <v>952504.6800000002</v>
      </c>
      <c r="Y157" s="58" t="n">
        <f aca="false" ca="false" dt2D="false" dtr="false" t="normal">+(J157*12.71+K157*25.41)*12*30-'[3]Лист1'!$AQ$140</f>
        <v>8543319.970000006</v>
      </c>
      <c r="Z157" s="58" t="n">
        <f aca="false" ca="false" dt2D="false" dtr="false" t="normal">SUM(AA157:AO157)</f>
        <v>9101525.5</v>
      </c>
      <c r="AA157" s="58" t="n"/>
      <c r="AB157" s="58" t="n"/>
      <c r="AC157" s="58" t="n"/>
      <c r="AD157" s="58" t="n">
        <v>5320929.05</v>
      </c>
      <c r="AE157" s="58" t="n"/>
      <c r="AF157" s="58" t="n"/>
      <c r="AG157" s="58" t="n"/>
      <c r="AH157" s="58" t="n"/>
      <c r="AI157" s="58" t="n"/>
      <c r="AJ157" s="58" t="n"/>
      <c r="AK157" s="58" t="n"/>
      <c r="AL157" s="58" t="n"/>
      <c r="AM157" s="58" t="n">
        <v>2975487.66</v>
      </c>
      <c r="AN157" s="58" t="n">
        <v>278581.49</v>
      </c>
      <c r="AO157" s="58" t="n">
        <v>526527.3</v>
      </c>
      <c r="AP157" s="4" t="n">
        <f aca="false" ca="false" dt2D="false" dtr="false" t="normal">COUNTIF(AA157:AL157, "&gt;0")</f>
        <v>1</v>
      </c>
      <c r="AQ157" s="4" t="n">
        <f aca="false" ca="false" dt2D="false" dtr="false" t="normal">COUNTIF(AM157:AO157, "&gt;0")</f>
        <v>3</v>
      </c>
      <c r="AR157" s="4" t="n">
        <f aca="false" ca="false" dt2D="false" dtr="false" t="normal">+AP157+AQ157</f>
        <v>4</v>
      </c>
    </row>
    <row customFormat="true" customHeight="true" ht="12.75" outlineLevel="0" r="158" s="0">
      <c r="A158" s="49" t="n">
        <f aca="false" ca="false" dt2D="false" dtr="false" t="normal">+A157+1</f>
        <v>146</v>
      </c>
      <c r="B158" s="49" t="n">
        <f aca="false" ca="false" dt2D="false" dtr="false" t="normal">+B157+1</f>
        <v>146</v>
      </c>
      <c r="C158" s="50" t="s">
        <v>245</v>
      </c>
      <c r="D158" s="49" t="s">
        <v>250</v>
      </c>
      <c r="E158" s="51" t="n">
        <v>1965</v>
      </c>
      <c r="F158" s="52" t="s">
        <v>56</v>
      </c>
      <c r="G158" s="52" t="n">
        <v>3</v>
      </c>
      <c r="H158" s="52" t="n">
        <v>2</v>
      </c>
      <c r="I158" s="53" t="n">
        <v>987.3</v>
      </c>
      <c r="J158" s="53" t="n">
        <v>918.1</v>
      </c>
      <c r="K158" s="53" t="n">
        <v>68.1</v>
      </c>
      <c r="L158" s="51" t="n">
        <v>38</v>
      </c>
      <c r="M158" s="54" t="n">
        <f aca="false" ca="false" dt2D="false" dtr="false" t="normal">SUM(N158:R158)</f>
        <v>8522511.5</v>
      </c>
      <c r="N158" s="54" t="n"/>
      <c r="O158" s="54" t="n">
        <v>6824210.076</v>
      </c>
      <c r="P158" s="54" t="n"/>
      <c r="Q158" s="54" t="n">
        <v>160793.664</v>
      </c>
      <c r="R158" s="54" t="n">
        <v>1537507.76</v>
      </c>
      <c r="S158" s="54" t="n">
        <f aca="false" ca="false" dt2D="false" dtr="false" t="normal">+Z158-M158</f>
        <v>0</v>
      </c>
      <c r="T158" s="54" t="n">
        <f aca="false" ca="false" dt2D="false" dtr="false" t="normal">$M158/($J158+$K158)</f>
        <v>8641.767896978301</v>
      </c>
      <c r="U158" s="54" t="n">
        <f aca="false" ca="false" dt2D="false" dtr="false" t="normal">$M158/($J158+$K158)</f>
        <v>8641.767896978301</v>
      </c>
      <c r="V158" s="52" t="n">
        <v>2025</v>
      </c>
      <c r="W158" s="58" t="n">
        <v>0</v>
      </c>
      <c r="X158" s="58" t="n">
        <f aca="false" ca="false" dt2D="false" dtr="false" t="normal">+(J158*12.71+K158*25.41)*12</f>
        <v>160793.66400000002</v>
      </c>
      <c r="Y158" s="58" t="n">
        <f aca="false" ca="false" dt2D="false" dtr="false" t="normal">+(J158*12.71+K158*25.41)*12*30-'[3]Лист1'!$AQ$149</f>
        <v>1537507.7600000007</v>
      </c>
      <c r="Z158" s="58" t="n">
        <f aca="false" ca="false" dt2D="false" dtr="false" t="normal">SUM(AA158:AO158)</f>
        <v>8522511.5</v>
      </c>
      <c r="AA158" s="58" t="n">
        <v>3583619.26</v>
      </c>
      <c r="AB158" s="58" t="n">
        <v>2218742.45</v>
      </c>
      <c r="AC158" s="58" t="n">
        <v>1040167.91</v>
      </c>
      <c r="AD158" s="58" t="n">
        <v>906414.56</v>
      </c>
      <c r="AE158" s="58" t="n"/>
      <c r="AF158" s="58" t="n"/>
      <c r="AG158" s="58" t="n"/>
      <c r="AH158" s="58" t="n"/>
      <c r="AI158" s="58" t="n"/>
      <c r="AJ158" s="58" t="n"/>
      <c r="AK158" s="58" t="n"/>
      <c r="AL158" s="58" t="n"/>
      <c r="AM158" s="58" t="n"/>
      <c r="AN158" s="58" t="n"/>
      <c r="AO158" s="58" t="n">
        <v>773567.32</v>
      </c>
      <c r="AP158" s="4" t="n">
        <f aca="false" ca="false" dt2D="false" dtr="false" t="normal">COUNTIF(AA158:AL158, "&gt;0")</f>
        <v>4</v>
      </c>
      <c r="AQ158" s="4" t="n">
        <f aca="false" ca="false" dt2D="false" dtr="false" t="normal">COUNTIF(AM158:AO158, "&gt;0")</f>
        <v>1</v>
      </c>
      <c r="AR158" s="4" t="n">
        <f aca="false" ca="false" dt2D="false" dtr="false" t="normal">+AP158+AQ158</f>
        <v>5</v>
      </c>
    </row>
    <row customFormat="true" customHeight="true" ht="12.75" outlineLevel="0" r="159" s="0">
      <c r="A159" s="49" t="n">
        <f aca="false" ca="false" dt2D="false" dtr="false" t="normal">+A158+1</f>
        <v>147</v>
      </c>
      <c r="B159" s="49" t="n">
        <f aca="false" ca="false" dt2D="false" dtr="false" t="normal">+B158+1</f>
        <v>147</v>
      </c>
      <c r="C159" s="50" t="s">
        <v>245</v>
      </c>
      <c r="D159" s="49" t="s">
        <v>251</v>
      </c>
      <c r="E159" s="51" t="n">
        <v>1964</v>
      </c>
      <c r="F159" s="52" t="s">
        <v>56</v>
      </c>
      <c r="G159" s="52" t="n">
        <v>3</v>
      </c>
      <c r="H159" s="52" t="n">
        <v>1</v>
      </c>
      <c r="I159" s="53" t="n">
        <v>998.5</v>
      </c>
      <c r="J159" s="53" t="n">
        <v>928.6</v>
      </c>
      <c r="K159" s="53" t="n">
        <v>69.9</v>
      </c>
      <c r="L159" s="51" t="n">
        <v>43</v>
      </c>
      <c r="M159" s="54" t="n">
        <f aca="false" ca="false" dt2D="false" dtr="false" t="normal">SUM(N159:R159)</f>
        <v>1831856.14</v>
      </c>
      <c r="N159" s="54" t="n"/>
      <c r="O159" s="54" t="n">
        <v>1668912.16</v>
      </c>
      <c r="P159" s="54" t="n"/>
      <c r="Q159" s="54" t="n">
        <v>162943.98</v>
      </c>
      <c r="R159" s="54" t="n">
        <v>0</v>
      </c>
      <c r="S159" s="54" t="n">
        <f aca="false" ca="false" dt2D="false" dtr="false" t="normal">+Z159-M159</f>
        <v>0</v>
      </c>
      <c r="T159" s="54" t="n">
        <f aca="false" ca="false" dt2D="false" dtr="false" t="normal">$M159/($J159+$K159)</f>
        <v>1834.608052078117</v>
      </c>
      <c r="U159" s="54" t="n">
        <f aca="false" ca="false" dt2D="false" dtr="false" t="normal">$M159/($J159+$K159)</f>
        <v>1834.608052078117</v>
      </c>
      <c r="V159" s="52" t="n">
        <v>2025</v>
      </c>
      <c r="W159" s="58" t="n">
        <v>0</v>
      </c>
      <c r="X159" s="58" t="n">
        <f aca="false" ca="false" dt2D="false" dtr="false" t="normal">+(J159*12.71+K159*25.41)*12</f>
        <v>162943.98</v>
      </c>
      <c r="Y159" s="58" t="n">
        <f aca="false" ca="false" dt2D="false" dtr="false" t="normal">+(J159*12.71+K159*25.41)*12*30-'[3]Лист1'!$AQ$150</f>
        <v>-959900.7599999998</v>
      </c>
      <c r="Z159" s="58" t="n">
        <f aca="false" ca="false" dt2D="false" dtr="false" t="normal">SUM(AA159:AO159)</f>
        <v>1831856.14</v>
      </c>
      <c r="AA159" s="58" t="n"/>
      <c r="AB159" s="58" t="n"/>
      <c r="AC159" s="58" t="n">
        <v>1050168.44</v>
      </c>
      <c r="AD159" s="58" t="n"/>
      <c r="AE159" s="58" t="n"/>
      <c r="AF159" s="58" t="n"/>
      <c r="AG159" s="58" t="n"/>
      <c r="AH159" s="58" t="n"/>
      <c r="AI159" s="58" t="n"/>
      <c r="AJ159" s="58" t="n"/>
      <c r="AK159" s="58" t="n"/>
      <c r="AL159" s="58" t="n"/>
      <c r="AM159" s="58" t="n"/>
      <c r="AN159" s="58" t="n"/>
      <c r="AO159" s="58" t="n">
        <v>781687.7</v>
      </c>
      <c r="AP159" s="4" t="n">
        <f aca="false" ca="false" dt2D="false" dtr="false" t="normal">COUNTIF(AA159:AL159, "&gt;0")</f>
        <v>1</v>
      </c>
      <c r="AQ159" s="4" t="n">
        <f aca="false" ca="false" dt2D="false" dtr="false" t="normal">COUNTIF(AM159:AO159, "&gt;0")</f>
        <v>1</v>
      </c>
      <c r="AR159" s="4" t="n">
        <f aca="false" ca="false" dt2D="false" dtr="false" t="normal">+AP159+AQ159</f>
        <v>2</v>
      </c>
    </row>
    <row customFormat="true" customHeight="true" ht="12.75" outlineLevel="0" r="160" s="0">
      <c r="A160" s="49" t="n">
        <f aca="false" ca="false" dt2D="false" dtr="false" t="normal">+A159+1</f>
        <v>148</v>
      </c>
      <c r="B160" s="49" t="n">
        <f aca="false" ca="false" dt2D="false" dtr="false" t="normal">+B159+1</f>
        <v>148</v>
      </c>
      <c r="C160" s="50" t="s">
        <v>245</v>
      </c>
      <c r="D160" s="49" t="s">
        <v>252</v>
      </c>
      <c r="E160" s="51" t="n">
        <v>1976</v>
      </c>
      <c r="F160" s="52" t="s">
        <v>56</v>
      </c>
      <c r="G160" s="52" t="n">
        <v>5</v>
      </c>
      <c r="H160" s="52" t="n">
        <v>5</v>
      </c>
      <c r="I160" s="53" t="n">
        <v>3760.4</v>
      </c>
      <c r="J160" s="53" t="n">
        <v>2861.4</v>
      </c>
      <c r="K160" s="53" t="n">
        <v>798.2</v>
      </c>
      <c r="L160" s="51" t="n">
        <v>103</v>
      </c>
      <c r="M160" s="54" t="n">
        <f aca="false" ca="false" dt2D="false" dtr="false" t="normal">SUM(N160:R160)</f>
        <v>22238361.36</v>
      </c>
      <c r="N160" s="54" t="n"/>
      <c r="O160" s="54" t="n"/>
      <c r="P160" s="54" t="n"/>
      <c r="Q160" s="54" t="n">
        <v>2077412.432</v>
      </c>
      <c r="R160" s="54" t="n">
        <v>20160948.928</v>
      </c>
      <c r="S160" s="54" t="n">
        <f aca="false" ca="false" dt2D="false" dtr="false" t="normal">+Z160-M160</f>
        <v>0</v>
      </c>
      <c r="T160" s="54" t="n">
        <f aca="false" ca="false" dt2D="false" dtr="false" t="normal">$M160/($J160+$K160)</f>
        <v>6076.719138703683</v>
      </c>
      <c r="U160" s="54" t="n">
        <f aca="false" ca="false" dt2D="false" dtr="false" t="normal">$M160/($J160+$K160)</f>
        <v>6076.719138703683</v>
      </c>
      <c r="V160" s="52" t="n">
        <v>2025</v>
      </c>
      <c r="W160" s="58" t="n">
        <v>1397604.56</v>
      </c>
      <c r="X160" s="58" t="n">
        <f aca="false" ca="false" dt2D="false" dtr="false" t="normal">+(J160*12.71+K160*25.41)*12</f>
        <v>679807.872</v>
      </c>
      <c r="Y160" s="58" t="n">
        <f aca="false" ca="false" dt2D="false" dtr="false" t="normal">+(J160*12.71+K160*25.41)*12*30</f>
        <v>20394236.16</v>
      </c>
      <c r="Z160" s="58" t="n">
        <f aca="false" ca="false" dt2D="false" dtr="false" t="normal">SUM(AA160:AO160)</f>
        <v>22238361.36</v>
      </c>
      <c r="AA160" s="58" t="n">
        <v>10537075.37</v>
      </c>
      <c r="AB160" s="58" t="n">
        <v>3835013.48</v>
      </c>
      <c r="AC160" s="58" t="n">
        <v>4042843.39</v>
      </c>
      <c r="AD160" s="58" t="n">
        <v>2587058.61</v>
      </c>
      <c r="AE160" s="58" t="n"/>
      <c r="AF160" s="58" t="n"/>
      <c r="AG160" s="58" t="n"/>
      <c r="AH160" s="58" t="n"/>
      <c r="AI160" s="58" t="n">
        <v>1236370.51</v>
      </c>
      <c r="AJ160" s="58" t="n"/>
      <c r="AK160" s="58" t="n"/>
      <c r="AL160" s="58" t="n"/>
      <c r="AM160" s="58" t="n"/>
      <c r="AN160" s="58" t="n"/>
      <c r="AO160" s="58" t="n"/>
      <c r="AP160" s="4" t="n">
        <f aca="false" ca="false" dt2D="false" dtr="false" t="normal">COUNTIF(AA160:AL160, "&gt;0")</f>
        <v>5</v>
      </c>
      <c r="AQ160" s="4" t="n">
        <f aca="false" ca="false" dt2D="false" dtr="false" t="normal">COUNTIF(AM160:AO160, "&gt;0")</f>
        <v>0</v>
      </c>
      <c r="AR160" s="4" t="n">
        <f aca="false" ca="false" dt2D="false" dtr="false" t="normal">+AP160+AQ160</f>
        <v>5</v>
      </c>
    </row>
    <row customFormat="true" customHeight="true" ht="12.75" outlineLevel="0" r="161" s="0">
      <c r="A161" s="49" t="n">
        <f aca="false" ca="false" dt2D="false" dtr="false" t="normal">+A160+1</f>
        <v>149</v>
      </c>
      <c r="B161" s="49" t="n">
        <f aca="false" ca="false" dt2D="false" dtr="false" t="normal">+B160+1</f>
        <v>149</v>
      </c>
      <c r="C161" s="50" t="s">
        <v>245</v>
      </c>
      <c r="D161" s="49" t="s">
        <v>253</v>
      </c>
      <c r="E161" s="51" t="n">
        <v>1967</v>
      </c>
      <c r="F161" s="52" t="s">
        <v>56</v>
      </c>
      <c r="G161" s="52" t="n">
        <v>3</v>
      </c>
      <c r="H161" s="52" t="n">
        <v>2</v>
      </c>
      <c r="I161" s="53" t="n">
        <v>994.3</v>
      </c>
      <c r="J161" s="53" t="n">
        <v>775.2</v>
      </c>
      <c r="K161" s="53" t="n">
        <v>168.7</v>
      </c>
      <c r="L161" s="51" t="n">
        <v>26</v>
      </c>
      <c r="M161" s="54" t="n">
        <f aca="false" ca="false" dt2D="false" dtr="false" t="normal">SUM(N161:R161)</f>
        <v>1217960.4</v>
      </c>
      <c r="N161" s="54" t="n"/>
      <c r="O161" s="54" t="n">
        <v>1048286.892</v>
      </c>
      <c r="P161" s="54" t="n"/>
      <c r="Q161" s="54" t="n">
        <v>169673.508</v>
      </c>
      <c r="R161" s="54" t="n">
        <v>0</v>
      </c>
      <c r="S161" s="54" t="n">
        <f aca="false" ca="false" dt2D="false" dtr="false" t="normal">+Z161-M161</f>
        <v>0</v>
      </c>
      <c r="T161" s="54" t="n">
        <f aca="false" ca="false" dt2D="false" dtr="false" t="normal">$M161/($J161+$K161)</f>
        <v>1290.3489776459369</v>
      </c>
      <c r="U161" s="54" t="n">
        <f aca="false" ca="false" dt2D="false" dtr="false" t="normal">$M161/($J161+$K161)</f>
        <v>1290.3489776459369</v>
      </c>
      <c r="V161" s="52" t="n">
        <v>2025</v>
      </c>
      <c r="W161" s="58" t="n">
        <v>0</v>
      </c>
      <c r="X161" s="58" t="n">
        <f aca="false" ca="false" dt2D="false" dtr="false" t="normal">+(J161*12.71+K161*25.41)*12</f>
        <v>169673.508</v>
      </c>
      <c r="Y161" s="58" t="n">
        <f aca="false" ca="false" dt2D="false" dtr="false" t="normal">+(J161*12.71+K161*25.41)*12*30-'[3]Лист1'!$AQ$154</f>
        <v>-5610679.1</v>
      </c>
      <c r="Z161" s="58" t="n">
        <f aca="false" ca="false" dt2D="false" dtr="false" t="normal">SUM(AA161:AO161)</f>
        <v>1217960.4</v>
      </c>
      <c r="AA161" s="58" t="n"/>
      <c r="AB161" s="58" t="n">
        <v>812378.4</v>
      </c>
      <c r="AC161" s="58" t="n"/>
      <c r="AD161" s="58" t="n"/>
      <c r="AE161" s="58" t="n"/>
      <c r="AF161" s="58" t="n"/>
      <c r="AG161" s="58" t="n"/>
      <c r="AH161" s="58" t="n"/>
      <c r="AI161" s="58" t="n"/>
      <c r="AJ161" s="58" t="n"/>
      <c r="AK161" s="58" t="n"/>
      <c r="AL161" s="58" t="n">
        <v>405582</v>
      </c>
      <c r="AM161" s="58" t="n"/>
      <c r="AN161" s="58" t="n"/>
      <c r="AO161" s="58" t="n"/>
      <c r="AP161" s="4" t="n">
        <f aca="false" ca="false" dt2D="false" dtr="false" t="normal">COUNTIF(AA161:AL161, "&gt;0")</f>
        <v>2</v>
      </c>
      <c r="AQ161" s="4" t="n">
        <f aca="false" ca="false" dt2D="false" dtr="false" t="normal">COUNTIF(AM161:AO161, "&gt;0")</f>
        <v>0</v>
      </c>
      <c r="AR161" s="4" t="n">
        <f aca="false" ca="false" dt2D="false" dtr="false" t="normal">+AP161+AQ161</f>
        <v>2</v>
      </c>
    </row>
    <row customFormat="true" customHeight="true" ht="12.75" outlineLevel="0" r="162" s="0">
      <c r="A162" s="49" t="n">
        <f aca="false" ca="false" dt2D="false" dtr="false" t="normal">+A161+1</f>
        <v>150</v>
      </c>
      <c r="B162" s="49" t="n">
        <f aca="false" ca="false" dt2D="false" dtr="false" t="normal">+B161+1</f>
        <v>150</v>
      </c>
      <c r="C162" s="50" t="s">
        <v>245</v>
      </c>
      <c r="D162" s="49" t="s">
        <v>254</v>
      </c>
      <c r="E162" s="51" t="n">
        <v>1970</v>
      </c>
      <c r="F162" s="52" t="s">
        <v>56</v>
      </c>
      <c r="G162" s="52" t="n">
        <v>3</v>
      </c>
      <c r="H162" s="52" t="n">
        <v>3</v>
      </c>
      <c r="I162" s="53" t="n">
        <v>1002.4</v>
      </c>
      <c r="J162" s="53" t="n">
        <v>930.4</v>
      </c>
      <c r="K162" s="53" t="n">
        <v>71.8</v>
      </c>
      <c r="L162" s="51" t="n">
        <v>40</v>
      </c>
      <c r="M162" s="54" t="n">
        <f aca="false" ca="false" dt2D="false" dtr="false" t="normal">SUM(N162:R162)</f>
        <v>7891793.55</v>
      </c>
      <c r="N162" s="54" t="n"/>
      <c r="O162" s="54" t="n">
        <v>7382120.816</v>
      </c>
      <c r="P162" s="54" t="n"/>
      <c r="Q162" s="54" t="n">
        <v>163797.864</v>
      </c>
      <c r="R162" s="54" t="n">
        <v>345874.87</v>
      </c>
      <c r="S162" s="54" t="n">
        <f aca="false" ca="false" dt2D="false" dtr="false" t="normal">+Z162-M162</f>
        <v>0</v>
      </c>
      <c r="T162" s="54" t="n">
        <f aca="false" ca="false" dt2D="false" dtr="false" t="normal">$M162/($J162+$K162)</f>
        <v>7874.469716623429</v>
      </c>
      <c r="U162" s="54" t="n">
        <f aca="false" ca="false" dt2D="false" dtr="false" t="normal">$M162/($J162+$K162)</f>
        <v>7874.469716623429</v>
      </c>
      <c r="V162" s="52" t="n">
        <v>2025</v>
      </c>
      <c r="W162" s="58" t="n">
        <v>0</v>
      </c>
      <c r="X162" s="58" t="n">
        <f aca="false" ca="false" dt2D="false" dtr="false" t="normal">+(J162*12.71+K162*25.41)*12</f>
        <v>163797.864</v>
      </c>
      <c r="Y162" s="58" t="n">
        <f aca="false" ca="false" dt2D="false" dtr="false" t="normal">+(J162*12.71+K162*25.41)*12*30-'[3]Лист1'!$AQ$155</f>
        <v>345874.8700000001</v>
      </c>
      <c r="Z162" s="58" t="n">
        <f aca="false" ca="false" dt2D="false" dtr="false" t="normal">SUM(AA162:AO162)</f>
        <v>7891793.55</v>
      </c>
      <c r="AA162" s="58" t="n">
        <v>3347005.19</v>
      </c>
      <c r="AB162" s="58" t="n">
        <v>2036602.79</v>
      </c>
      <c r="AC162" s="58" t="n">
        <v>959676.47</v>
      </c>
      <c r="AD162" s="58" t="n">
        <v>837192.48</v>
      </c>
      <c r="AE162" s="58" t="n"/>
      <c r="AF162" s="58" t="n"/>
      <c r="AG162" s="58" t="n"/>
      <c r="AH162" s="58" t="n"/>
      <c r="AI162" s="58" t="n"/>
      <c r="AJ162" s="58" t="n"/>
      <c r="AK162" s="58" t="n"/>
      <c r="AL162" s="58" t="n"/>
      <c r="AM162" s="58" t="n"/>
      <c r="AN162" s="58" t="n"/>
      <c r="AO162" s="58" t="n">
        <v>711316.62</v>
      </c>
      <c r="AP162" s="4" t="n">
        <f aca="false" ca="false" dt2D="false" dtr="false" t="normal">COUNTIF(AA162:AL162, "&gt;0")</f>
        <v>4</v>
      </c>
      <c r="AQ162" s="4" t="n">
        <f aca="false" ca="false" dt2D="false" dtr="false" t="normal">COUNTIF(AM162:AO162, "&gt;0")</f>
        <v>1</v>
      </c>
      <c r="AR162" s="4" t="n">
        <f aca="false" ca="false" dt2D="false" dtr="false" t="normal">+AP162+AQ162</f>
        <v>5</v>
      </c>
    </row>
    <row customFormat="true" customHeight="true" ht="12.75" outlineLevel="0" r="163" s="0">
      <c r="A163" s="49" t="n">
        <f aca="false" ca="false" dt2D="false" dtr="false" t="normal">+A162+1</f>
        <v>151</v>
      </c>
      <c r="B163" s="49" t="n">
        <f aca="false" ca="false" dt2D="false" dtr="false" t="normal">+B162+1</f>
        <v>151</v>
      </c>
      <c r="C163" s="50" t="s">
        <v>245</v>
      </c>
      <c r="D163" s="49" t="s">
        <v>255</v>
      </c>
      <c r="E163" s="51" t="n">
        <v>1974</v>
      </c>
      <c r="F163" s="52" t="s">
        <v>56</v>
      </c>
      <c r="G163" s="52" t="n">
        <v>4</v>
      </c>
      <c r="H163" s="52" t="n">
        <v>3</v>
      </c>
      <c r="I163" s="53" t="n">
        <v>1380.9</v>
      </c>
      <c r="J163" s="53" t="n">
        <v>1261.1</v>
      </c>
      <c r="K163" s="53" t="n">
        <v>0</v>
      </c>
      <c r="L163" s="51" t="n">
        <v>43</v>
      </c>
      <c r="M163" s="54" t="n">
        <f aca="false" ca="false" dt2D="false" dtr="false" t="normal">SUM(N163:R163)</f>
        <v>16193249.609999996</v>
      </c>
      <c r="N163" s="54" t="n"/>
      <c r="O163" s="54" t="n">
        <v>10403497.438</v>
      </c>
      <c r="P163" s="54" t="n"/>
      <c r="Q163" s="54" t="n">
        <v>192342.972</v>
      </c>
      <c r="R163" s="54" t="n">
        <v>5597409.2</v>
      </c>
      <c r="S163" s="54" t="n">
        <f aca="false" ca="false" dt2D="false" dtr="false" t="normal">+Z163-M163</f>
        <v>0</v>
      </c>
      <c r="T163" s="54" t="n">
        <f aca="false" ca="false" dt2D="false" dtr="false" t="normal">$M163/($J163+$K163)</f>
        <v>12840.575378637695</v>
      </c>
      <c r="U163" s="54" t="n">
        <f aca="false" ca="false" dt2D="false" dtr="false" t="normal">$M163/($J163+$K163)</f>
        <v>12840.575378637695</v>
      </c>
      <c r="V163" s="52" t="n">
        <v>2025</v>
      </c>
      <c r="W163" s="58" t="n">
        <v>0</v>
      </c>
      <c r="X163" s="58" t="n">
        <f aca="false" ca="false" dt2D="false" dtr="false" t="normal">+(J163*12.71+K163*25.41)*12</f>
        <v>192342.972</v>
      </c>
      <c r="Y163" s="58" t="n">
        <f aca="false" ca="false" dt2D="false" dtr="false" t="normal">+(J163*12.71+K163*25.41)*12*30-'[3]Лист1'!$AQ$158</f>
        <v>5597409.2</v>
      </c>
      <c r="Z163" s="58" t="n">
        <f aca="false" ca="false" dt2D="false" dtr="false" t="normal">SUM(AA163:AO163)</f>
        <v>16193249.609999998</v>
      </c>
      <c r="AA163" s="58" t="n">
        <v>3852549.4</v>
      </c>
      <c r="AB163" s="58" t="n"/>
      <c r="AC163" s="58" t="n">
        <v>1437441.8</v>
      </c>
      <c r="AD163" s="58" t="n"/>
      <c r="AE163" s="58" t="n"/>
      <c r="AF163" s="58" t="n"/>
      <c r="AG163" s="58" t="n"/>
      <c r="AH163" s="58" t="n"/>
      <c r="AI163" s="58" t="n">
        <v>9738193.2</v>
      </c>
      <c r="AJ163" s="58" t="n"/>
      <c r="AK163" s="58" t="n"/>
      <c r="AL163" s="58" t="n">
        <v>783067.2</v>
      </c>
      <c r="AM163" s="58" t="n"/>
      <c r="AN163" s="58" t="n"/>
      <c r="AO163" s="58" t="n">
        <v>381998.01</v>
      </c>
      <c r="AP163" s="4" t="n">
        <f aca="false" ca="false" dt2D="false" dtr="false" t="normal">COUNTIF(AA163:AL163, "&gt;0")</f>
        <v>4</v>
      </c>
      <c r="AQ163" s="4" t="n">
        <f aca="false" ca="false" dt2D="false" dtr="false" t="normal">COUNTIF(AM163:AO163, "&gt;0")</f>
        <v>1</v>
      </c>
      <c r="AR163" s="4" t="n">
        <f aca="false" ca="false" dt2D="false" dtr="false" t="normal">+AP163+AQ163</f>
        <v>5</v>
      </c>
    </row>
    <row customFormat="true" customHeight="true" ht="12.75" outlineLevel="0" r="164" s="0">
      <c r="A164" s="49" t="n">
        <f aca="false" ca="false" dt2D="false" dtr="false" t="normal">+A163+1</f>
        <v>152</v>
      </c>
      <c r="B164" s="49" t="n">
        <f aca="false" ca="false" dt2D="false" dtr="false" t="normal">+B163+1</f>
        <v>152</v>
      </c>
      <c r="C164" s="50" t="s">
        <v>245</v>
      </c>
      <c r="D164" s="49" t="s">
        <v>256</v>
      </c>
      <c r="E164" s="51" t="n">
        <v>1973</v>
      </c>
      <c r="F164" s="52" t="s">
        <v>56</v>
      </c>
      <c r="G164" s="52" t="n">
        <v>4</v>
      </c>
      <c r="H164" s="52" t="n">
        <v>1</v>
      </c>
      <c r="I164" s="53" t="n">
        <v>1419.3</v>
      </c>
      <c r="J164" s="53" t="n">
        <v>1084.2</v>
      </c>
      <c r="K164" s="53" t="n">
        <v>165.8</v>
      </c>
      <c r="L164" s="51" t="n">
        <v>48</v>
      </c>
      <c r="M164" s="54" t="n">
        <f aca="false" ca="false" dt2D="false" dtr="false" t="normal">SUM(N164:R164)</f>
        <v>6075169.149999999</v>
      </c>
      <c r="N164" s="54" t="n"/>
      <c r="O164" s="54" t="n">
        <v>3915441.34</v>
      </c>
      <c r="P164" s="54" t="n"/>
      <c r="Q164" s="54" t="n">
        <v>215917.92</v>
      </c>
      <c r="R164" s="54" t="n">
        <v>1943809.89</v>
      </c>
      <c r="S164" s="54" t="n">
        <f aca="false" ca="false" dt2D="false" dtr="false" t="normal">+Z164-M164</f>
        <v>0</v>
      </c>
      <c r="T164" s="54" t="n">
        <f aca="false" ca="false" dt2D="false" dtr="false" t="normal">$M164/($J164+$K164)</f>
        <v>4860.135319999999</v>
      </c>
      <c r="U164" s="54" t="n">
        <f aca="false" ca="false" dt2D="false" dtr="false" t="normal">$M164/($J164+$K164)</f>
        <v>4860.135319999999</v>
      </c>
      <c r="V164" s="52" t="n">
        <v>2025</v>
      </c>
      <c r="W164" s="58" t="n"/>
      <c r="X164" s="58" t="n">
        <f aca="false" ca="false" dt2D="false" dtr="false" t="normal">+(J164*12.71+K164*25.41)*12</f>
        <v>215917.91999999998</v>
      </c>
      <c r="Y164" s="58" t="n">
        <f aca="false" ca="false" dt2D="false" dtr="false" t="normal">+(J164*12.71+K164*25.41)*12*30-'[3]Лист1'!$AQ$161</f>
        <v>1943809.8899999997</v>
      </c>
      <c r="Z164" s="58" t="n">
        <f aca="false" ca="false" dt2D="false" dtr="false" t="normal">SUM(AA164:AO164)</f>
        <v>6075169.149999999</v>
      </c>
      <c r="AA164" s="58" t="n">
        <v>3770666.24</v>
      </c>
      <c r="AB164" s="58" t="n">
        <v>1375290.94</v>
      </c>
      <c r="AC164" s="58" t="n"/>
      <c r="AD164" s="58" t="n">
        <v>929211.97</v>
      </c>
      <c r="AE164" s="58" t="n"/>
      <c r="AF164" s="58" t="n"/>
      <c r="AG164" s="58" t="n"/>
      <c r="AH164" s="58" t="n"/>
      <c r="AI164" s="58" t="n"/>
      <c r="AJ164" s="58" t="n"/>
      <c r="AK164" s="58" t="n"/>
      <c r="AL164" s="58" t="n"/>
      <c r="AM164" s="58" t="n"/>
      <c r="AN164" s="58" t="n"/>
      <c r="AO164" s="58" t="n"/>
      <c r="AP164" s="4" t="n">
        <f aca="false" ca="false" dt2D="false" dtr="false" t="normal">COUNTIF(AA164:AL164, "&gt;0")</f>
        <v>3</v>
      </c>
      <c r="AQ164" s="4" t="n">
        <f aca="false" ca="false" dt2D="false" dtr="false" t="normal">COUNTIF(AM164:AO164, "&gt;0")</f>
        <v>0</v>
      </c>
      <c r="AR164" s="4" t="n">
        <f aca="false" ca="false" dt2D="false" dtr="false" t="normal">+AP164+AQ164</f>
        <v>3</v>
      </c>
    </row>
    <row customFormat="true" customHeight="true" ht="12.75" outlineLevel="0" r="165" s="0">
      <c r="A165" s="49" t="n">
        <f aca="false" ca="false" dt2D="false" dtr="false" t="normal">+A164+1</f>
        <v>153</v>
      </c>
      <c r="B165" s="49" t="n">
        <f aca="false" ca="false" dt2D="false" dtr="false" t="normal">+B164+1</f>
        <v>153</v>
      </c>
      <c r="C165" s="50" t="s">
        <v>245</v>
      </c>
      <c r="D165" s="49" t="s">
        <v>257</v>
      </c>
      <c r="E165" s="51" t="n">
        <v>1962</v>
      </c>
      <c r="F165" s="52" t="s">
        <v>56</v>
      </c>
      <c r="G165" s="52" t="n">
        <v>3</v>
      </c>
      <c r="H165" s="52" t="n">
        <v>2</v>
      </c>
      <c r="I165" s="53" t="n">
        <v>937.1</v>
      </c>
      <c r="J165" s="53" t="n">
        <v>723.7</v>
      </c>
      <c r="K165" s="53" t="n">
        <v>213.4</v>
      </c>
      <c r="L165" s="51" t="n">
        <v>26</v>
      </c>
      <c r="M165" s="54" t="n">
        <f aca="false" ca="false" dt2D="false" dtr="false" t="normal">SUM(N165:R165)</f>
        <v>13398089.84</v>
      </c>
      <c r="N165" s="54" t="n"/>
      <c r="O165" s="54" t="n">
        <v>12466864.678</v>
      </c>
      <c r="P165" s="54" t="n"/>
      <c r="Q165" s="54" t="n">
        <v>175448.652</v>
      </c>
      <c r="R165" s="54" t="n">
        <v>755776.510000001</v>
      </c>
      <c r="S165" s="54" t="n">
        <f aca="false" ca="false" dt2D="false" dtr="false" t="normal">+Z165-M165</f>
        <v>0</v>
      </c>
      <c r="T165" s="54" t="n">
        <f aca="false" ca="false" dt2D="false" dtr="false" t="normal">$M165/($J165+$K165)</f>
        <v>14297.396051648702</v>
      </c>
      <c r="U165" s="54" t="n">
        <f aca="false" ca="false" dt2D="false" dtr="false" t="normal">$M165/($J165+$K165)</f>
        <v>14297.396051648702</v>
      </c>
      <c r="V165" s="52" t="n">
        <v>2025</v>
      </c>
      <c r="W165" s="58" t="n"/>
      <c r="X165" s="58" t="n">
        <f aca="false" ca="false" dt2D="false" dtr="false" t="normal">+(J165*12.71+K165*25.41)*12</f>
        <v>175448.652</v>
      </c>
      <c r="Y165" s="58" t="n">
        <f aca="false" ca="false" dt2D="false" dtr="false" t="normal">+(J165*12.71+K165*25.41)*12*30-'[1]Лист1'!$AQ$62</f>
        <v>755776.5100000007</v>
      </c>
      <c r="Z165" s="58" t="n">
        <f aca="false" ca="false" dt2D="false" dtr="false" t="normal">SUM(AA165:AO165)</f>
        <v>13398089.84</v>
      </c>
      <c r="AA165" s="58" t="n">
        <v>3770666.24</v>
      </c>
      <c r="AB165" s="58" t="n"/>
      <c r="AC165" s="58" t="n"/>
      <c r="AD165" s="58" t="n"/>
      <c r="AE165" s="58" t="n"/>
      <c r="AF165" s="58" t="n"/>
      <c r="AG165" s="58" t="n"/>
      <c r="AH165" s="58" t="n"/>
      <c r="AI165" s="58" t="n">
        <v>9128750.4</v>
      </c>
      <c r="AJ165" s="58" t="n"/>
      <c r="AK165" s="58" t="n"/>
      <c r="AL165" s="58" t="n">
        <v>498673.2</v>
      </c>
      <c r="AM165" s="58" t="n"/>
      <c r="AN165" s="58" t="n"/>
      <c r="AO165" s="58" t="n"/>
      <c r="AP165" s="4" t="n">
        <f aca="false" ca="false" dt2D="false" dtr="false" t="normal">COUNTIF(AA165:AL165, "&gt;0")</f>
        <v>3</v>
      </c>
      <c r="AQ165" s="4" t="n">
        <f aca="false" ca="false" dt2D="false" dtr="false" t="normal">COUNTIF(AM165:AO165, "&gt;0")</f>
        <v>0</v>
      </c>
      <c r="AR165" s="4" t="n">
        <f aca="false" ca="false" dt2D="false" dtr="false" t="normal">+AP165+AQ165</f>
        <v>3</v>
      </c>
    </row>
    <row customFormat="true" customHeight="true" ht="12.75" outlineLevel="0" r="166" s="0">
      <c r="A166" s="49" t="n">
        <f aca="false" ca="false" dt2D="false" dtr="false" t="normal">+A165+1</f>
        <v>154</v>
      </c>
      <c r="B166" s="49" t="n">
        <f aca="false" ca="false" dt2D="false" dtr="false" t="normal">+B165+1</f>
        <v>154</v>
      </c>
      <c r="C166" s="50" t="s">
        <v>245</v>
      </c>
      <c r="D166" s="49" t="s">
        <v>258</v>
      </c>
      <c r="E166" s="51" t="s">
        <v>119</v>
      </c>
      <c r="F166" s="52" t="s">
        <v>56</v>
      </c>
      <c r="G166" s="52" t="n">
        <v>9</v>
      </c>
      <c r="H166" s="52" t="n">
        <v>3</v>
      </c>
      <c r="I166" s="53" t="n">
        <v>7292.6</v>
      </c>
      <c r="J166" s="53" t="n">
        <v>7292.6</v>
      </c>
      <c r="K166" s="53" t="n">
        <v>0</v>
      </c>
      <c r="L166" s="51" t="n">
        <v>273</v>
      </c>
      <c r="M166" s="54" t="n">
        <f aca="false" ca="false" dt2D="false" dtr="false" t="normal">SUM(N166:R166)</f>
        <v>10774080</v>
      </c>
      <c r="N166" s="54" t="n"/>
      <c r="O166" s="54" t="n"/>
      <c r="P166" s="54" t="n">
        <v>0</v>
      </c>
      <c r="Q166" s="54" t="n">
        <v>7953836.048</v>
      </c>
      <c r="R166" s="54" t="n">
        <v>2820243.952</v>
      </c>
      <c r="S166" s="54" t="n">
        <f aca="false" ca="false" dt2D="false" dtr="false" t="normal">+Z166-M166</f>
        <v>0</v>
      </c>
      <c r="T166" s="54" t="n">
        <f aca="false" ca="false" dt2D="false" dtr="false" t="normal">$M166/($J166+$K166)</f>
        <v>1477.399007212791</v>
      </c>
      <c r="U166" s="54" t="n">
        <f aca="false" ca="false" dt2D="false" dtr="false" t="normal">$M166/($J166+$K166)</f>
        <v>1477.399007212791</v>
      </c>
      <c r="V166" s="52" t="n">
        <v>2025</v>
      </c>
      <c r="W166" s="58" t="n">
        <v>6475771.88</v>
      </c>
      <c r="X166" s="58" t="n">
        <f aca="false" ca="false" dt2D="false" dtr="false" t="normal">+(J166*16.89+K166*28.62)*12</f>
        <v>1478064.168</v>
      </c>
      <c r="Y166" s="58" t="n">
        <f aca="false" ca="false" dt2D="false" dtr="false" t="normal">+(J166*16.89+K166*28.62)*12*30</f>
        <v>44341925.04</v>
      </c>
      <c r="Z166" s="58" t="n">
        <f aca="false" ca="false" dt2D="false" dtr="false" t="normal">SUM(AA166:AO166)</f>
        <v>10774080</v>
      </c>
      <c r="AA166" s="58" t="n"/>
      <c r="AB166" s="58" t="n"/>
      <c r="AC166" s="58" t="n"/>
      <c r="AD166" s="58" t="n"/>
      <c r="AE166" s="58" t="n"/>
      <c r="AF166" s="58" t="n"/>
      <c r="AG166" s="58" t="n"/>
      <c r="AH166" s="58" t="n">
        <v>10121774.10048</v>
      </c>
      <c r="AI166" s="58" t="n"/>
      <c r="AJ166" s="58" t="n"/>
      <c r="AK166" s="58" t="n"/>
      <c r="AL166" s="58" t="n"/>
      <c r="AM166" s="58" t="n">
        <v>323222.4</v>
      </c>
      <c r="AN166" s="58" t="n">
        <v>107740.8</v>
      </c>
      <c r="AO166" s="58" t="n">
        <v>221342.69952</v>
      </c>
      <c r="AP166" s="4" t="n">
        <f aca="false" ca="false" dt2D="false" dtr="false" t="normal">COUNTIF(AA166:AL166, "&gt;0")</f>
        <v>1</v>
      </c>
      <c r="AQ166" s="4" t="n">
        <f aca="false" ca="false" dt2D="false" dtr="false" t="normal">COUNTIF(AM166:AO166, "&gt;0")</f>
        <v>3</v>
      </c>
      <c r="AR166" s="4" t="n">
        <f aca="false" ca="false" dt2D="false" dtr="false" t="normal">+AP166+AQ166</f>
        <v>4</v>
      </c>
    </row>
    <row customHeight="true" ht="12.75" outlineLevel="0" r="167">
      <c r="A167" s="49" t="n">
        <f aca="false" ca="false" dt2D="false" dtr="false" t="normal">+A166+1</f>
        <v>155</v>
      </c>
      <c r="B167" s="49" t="n">
        <f aca="false" ca="false" dt2D="false" dtr="false" t="normal">+B166+1</f>
        <v>155</v>
      </c>
      <c r="C167" s="50" t="s">
        <v>245</v>
      </c>
      <c r="D167" s="49" t="s">
        <v>259</v>
      </c>
      <c r="E167" s="51" t="s">
        <v>71</v>
      </c>
      <c r="F167" s="52" t="s">
        <v>56</v>
      </c>
      <c r="G167" s="52" t="n">
        <v>5</v>
      </c>
      <c r="H167" s="52" t="n">
        <v>4</v>
      </c>
      <c r="I167" s="53" t="n">
        <v>3031.6</v>
      </c>
      <c r="J167" s="53" t="n">
        <v>2908.8</v>
      </c>
      <c r="K167" s="53" t="n">
        <v>122.8</v>
      </c>
      <c r="L167" s="51" t="n">
        <v>108</v>
      </c>
      <c r="M167" s="54" t="n">
        <f aca="false" ca="false" dt2D="false" dtr="false" t="normal">SUM(N167:R167)</f>
        <v>21580246.410000004</v>
      </c>
      <c r="N167" s="54" t="n"/>
      <c r="O167" s="54" t="n">
        <v>0</v>
      </c>
      <c r="P167" s="54" t="n">
        <v>0</v>
      </c>
      <c r="Q167" s="54" t="n">
        <v>1581921.542</v>
      </c>
      <c r="R167" s="54" t="n">
        <v>19998324.868</v>
      </c>
      <c r="S167" s="54" t="n">
        <f aca="false" ca="false" dt2D="false" dtr="false" t="normal">+Z167-M167</f>
        <v>0</v>
      </c>
      <c r="T167" s="54" t="n">
        <f aca="false" ca="false" dt2D="false" dtr="false" t="normal">$M167/($J167+$K167)</f>
        <v>7118.434625280381</v>
      </c>
      <c r="U167" s="54" t="n">
        <f aca="false" ca="false" dt2D="false" dtr="false" t="normal">$M167/($J167+$K167)</f>
        <v>7118.434625280381</v>
      </c>
      <c r="V167" s="52" t="n">
        <v>2025</v>
      </c>
      <c r="W167" s="56" t="n">
        <v>1100827.19</v>
      </c>
      <c r="X167" s="56" t="n">
        <f aca="false" ca="false" dt2D="false" dtr="false" t="normal">+(J167*12.71+K167*25.41)*12</f>
        <v>481094.3520000001</v>
      </c>
      <c r="Y167" s="56" t="n">
        <f aca="false" ca="false" dt2D="false" dtr="false" t="normal">+(J167*12.71+K167*25.41)*12*30</f>
        <v>14432830.560000002</v>
      </c>
      <c r="Z167" s="60" t="n">
        <f aca="false" ca="true" dt2D="false" dtr="false" t="normal">SUBTOTAL(9, AA167:AO167)</f>
        <v>21580246.410000004</v>
      </c>
      <c r="AA167" s="0" t="n">
        <v>9261276.75</v>
      </c>
      <c r="AC167" s="0" t="n">
        <v>4082245.12</v>
      </c>
      <c r="AM167" s="61" t="n">
        <v>6311971.58</v>
      </c>
      <c r="AN167" s="61" t="n">
        <v>660498.03</v>
      </c>
      <c r="AO167" s="61" t="n">
        <v>1264254.93</v>
      </c>
      <c r="AP167" s="4" t="n">
        <f aca="false" ca="false" dt2D="false" dtr="false" t="normal">COUNTIF(AA167:AL167, "&gt;0")</f>
        <v>2</v>
      </c>
      <c r="AQ167" s="4" t="n">
        <f aca="false" ca="false" dt2D="false" dtr="false" t="normal">COUNTIF(AM167:AO167, "&gt;0")</f>
        <v>3</v>
      </c>
      <c r="AR167" s="4" t="n">
        <f aca="false" ca="false" dt2D="false" dtr="false" t="normal">+AP167+AQ167</f>
        <v>5</v>
      </c>
    </row>
    <row customHeight="true" ht="12.75" outlineLevel="0" r="168">
      <c r="A168" s="49" t="n">
        <f aca="false" ca="false" dt2D="false" dtr="false" t="normal">+A167+1</f>
        <v>156</v>
      </c>
      <c r="B168" s="49" t="n">
        <f aca="false" ca="false" dt2D="false" dtr="false" t="normal">+B167+1</f>
        <v>156</v>
      </c>
      <c r="C168" s="50" t="s">
        <v>245</v>
      </c>
      <c r="D168" s="49" t="s">
        <v>260</v>
      </c>
      <c r="E168" s="51" t="s">
        <v>247</v>
      </c>
      <c r="F168" s="52" t="s">
        <v>56</v>
      </c>
      <c r="G168" s="52" t="n">
        <v>3</v>
      </c>
      <c r="H168" s="52" t="n">
        <v>3</v>
      </c>
      <c r="I168" s="53" t="n">
        <v>934.1</v>
      </c>
      <c r="J168" s="53" t="n">
        <v>851.4</v>
      </c>
      <c r="K168" s="53" t="n">
        <v>82.7</v>
      </c>
      <c r="L168" s="51" t="n">
        <v>38</v>
      </c>
      <c r="M168" s="54" t="n">
        <f aca="false" ca="false" dt2D="false" dtr="false" t="normal">SUM(N168:R168)</f>
        <v>9867603.729999999</v>
      </c>
      <c r="N168" s="54" t="n"/>
      <c r="O168" s="54" t="n">
        <v>0</v>
      </c>
      <c r="P168" s="54" t="n">
        <v>0</v>
      </c>
      <c r="Q168" s="54" t="n">
        <v>155072.412</v>
      </c>
      <c r="R168" s="54" t="n">
        <v>9712531.318</v>
      </c>
      <c r="S168" s="54" t="n">
        <f aca="false" ca="false" dt2D="false" dtr="false" t="normal">+Z168-M168</f>
        <v>0</v>
      </c>
      <c r="T168" s="54" t="n">
        <f aca="false" ca="false" dt2D="false" dtr="false" t="normal">$M168/($J168+$K168)</f>
        <v>10563.755197516324</v>
      </c>
      <c r="U168" s="54" t="n">
        <f aca="false" ca="false" dt2D="false" dtr="false" t="normal">$M168/($J168+$K168)</f>
        <v>10563.755197516324</v>
      </c>
      <c r="V168" s="52" t="n">
        <v>2025</v>
      </c>
      <c r="W168" s="56" t="n">
        <v>0</v>
      </c>
      <c r="X168" s="56" t="n">
        <f aca="false" ca="false" dt2D="false" dtr="false" t="normal">+(J168*12.71+K168*25.41)*12</f>
        <v>155072.412</v>
      </c>
      <c r="Y168" s="56" t="n">
        <f aca="false" ca="false" dt2D="false" dtr="false" t="normal">+(J168*12.71+K168*25.41)*12*30-'[3]Лист1'!$AQ$144</f>
        <v>4651173.8100000005</v>
      </c>
      <c r="Z168" s="60" t="n">
        <f aca="false" ca="true" dt2D="false" dtr="false" t="normal">SUBTOTAL(9, AA168:AO168)</f>
        <v>9867603.729999999</v>
      </c>
      <c r="AA168" s="0" t="n">
        <v>3709234.29</v>
      </c>
      <c r="AC168" s="0" t="n">
        <v>1063540.14</v>
      </c>
      <c r="AM168" s="61" t="n">
        <v>3906305.69</v>
      </c>
      <c r="AN168" s="61" t="n">
        <v>407913.34</v>
      </c>
      <c r="AO168" s="61" t="n">
        <v>780610.27</v>
      </c>
      <c r="AP168" s="4" t="n">
        <f aca="false" ca="false" dt2D="false" dtr="false" t="normal">COUNTIF(AA168:AL168, "&gt;0")</f>
        <v>2</v>
      </c>
      <c r="AQ168" s="4" t="n">
        <f aca="false" ca="false" dt2D="false" dtr="false" t="normal">COUNTIF(AM168:AO168, "&gt;0")</f>
        <v>3</v>
      </c>
      <c r="AR168" s="4" t="n">
        <f aca="false" ca="false" dt2D="false" dtr="false" t="normal">+AP168+AQ168</f>
        <v>5</v>
      </c>
    </row>
    <row customFormat="true" customHeight="true" ht="12.75" outlineLevel="0" r="169" s="0">
      <c r="A169" s="49" t="n">
        <f aca="false" ca="false" dt2D="false" dtr="false" t="normal">+A168+1</f>
        <v>157</v>
      </c>
      <c r="B169" s="49" t="n">
        <f aca="false" ca="false" dt2D="false" dtr="false" t="normal">+B168+1</f>
        <v>157</v>
      </c>
      <c r="C169" s="50" t="s">
        <v>261</v>
      </c>
      <c r="D169" s="49" t="s">
        <v>262</v>
      </c>
      <c r="E169" s="51" t="n">
        <v>1986</v>
      </c>
      <c r="F169" s="52" t="s">
        <v>56</v>
      </c>
      <c r="G169" s="52" t="n">
        <v>9</v>
      </c>
      <c r="H169" s="52" t="n">
        <v>1</v>
      </c>
      <c r="I169" s="53" t="n">
        <v>2272.3</v>
      </c>
      <c r="J169" s="53" t="n">
        <v>2002.9</v>
      </c>
      <c r="K169" s="53" t="n">
        <v>0</v>
      </c>
      <c r="L169" s="51" t="n">
        <v>70</v>
      </c>
      <c r="M169" s="54" t="n">
        <f aca="false" ca="false" dt2D="false" dtr="false" t="normal">SUM(N169:R169)</f>
        <v>10265999.69</v>
      </c>
      <c r="N169" s="54" t="n"/>
      <c r="O169" s="54" t="n">
        <v>2666608.278</v>
      </c>
      <c r="P169" s="54" t="n"/>
      <c r="Q169" s="54" t="n">
        <v>405947.772</v>
      </c>
      <c r="R169" s="54" t="n">
        <v>7193443.64</v>
      </c>
      <c r="S169" s="54" t="n">
        <f aca="false" ca="false" dt2D="false" dtr="false" t="normal">+Z169-M169</f>
        <v>0</v>
      </c>
      <c r="T169" s="54" t="n">
        <f aca="false" ca="false" dt2D="false" dtr="false" t="normal">$M169/($J169+$K169)</f>
        <v>5125.56777173099</v>
      </c>
      <c r="U169" s="54" t="n">
        <f aca="false" ca="false" dt2D="false" dtr="false" t="normal">$M169/($J169+$K169)</f>
        <v>5125.56777173099</v>
      </c>
      <c r="V169" s="52" t="n">
        <v>2025</v>
      </c>
      <c r="W169" s="58" t="n">
        <v>0</v>
      </c>
      <c r="X169" s="58" t="n">
        <f aca="false" ca="false" dt2D="false" dtr="false" t="normal">+(J169*16.89+K169*28.62)*12</f>
        <v>405947.772</v>
      </c>
      <c r="Y169" s="58" t="n">
        <f aca="false" ca="false" dt2D="false" dtr="false" t="normal">+(J169*16.89+K169*28.62)*12*30-'[3]Лист1'!$AQ$171</f>
        <v>7193443.640000001</v>
      </c>
      <c r="Z169" s="58" t="n">
        <f aca="false" ca="false" dt2D="false" dtr="false" t="normal">SUM(AA169:AO169)</f>
        <v>10265999.69</v>
      </c>
      <c r="AA169" s="58" t="n"/>
      <c r="AB169" s="58" t="n"/>
      <c r="AC169" s="58" t="n">
        <v>1226548.33</v>
      </c>
      <c r="AD169" s="58" t="n">
        <v>2281408.9</v>
      </c>
      <c r="AE169" s="58" t="n"/>
      <c r="AF169" s="58" t="n"/>
      <c r="AG169" s="58" t="n"/>
      <c r="AH169" s="58" t="n"/>
      <c r="AI169" s="58" t="n"/>
      <c r="AJ169" s="58" t="n"/>
      <c r="AK169" s="58" t="n"/>
      <c r="AL169" s="58" t="n">
        <v>6758042.46</v>
      </c>
      <c r="AM169" s="58" t="n"/>
      <c r="AN169" s="58" t="n"/>
      <c r="AO169" s="58" t="n"/>
      <c r="AP169" s="4" t="n">
        <f aca="false" ca="false" dt2D="false" dtr="false" t="normal">COUNTIF(AA169:AL169, "&gt;0")</f>
        <v>3</v>
      </c>
      <c r="AQ169" s="4" t="n">
        <f aca="false" ca="false" dt2D="false" dtr="false" t="normal">COUNTIF(AM169:AO169, "&gt;0")</f>
        <v>0</v>
      </c>
      <c r="AR169" s="4" t="n">
        <f aca="false" ca="false" dt2D="false" dtr="false" t="normal">+AP169+AQ169</f>
        <v>3</v>
      </c>
    </row>
    <row customFormat="true" customHeight="true" ht="12.75" outlineLevel="0" r="170" s="0">
      <c r="A170" s="49" t="n">
        <f aca="false" ca="false" dt2D="false" dtr="false" t="normal">+A169+1</f>
        <v>158</v>
      </c>
      <c r="B170" s="49" t="n">
        <f aca="false" ca="false" dt2D="false" dtr="false" t="normal">+B169+1</f>
        <v>158</v>
      </c>
      <c r="C170" s="50" t="s">
        <v>261</v>
      </c>
      <c r="D170" s="49" t="s">
        <v>263</v>
      </c>
      <c r="E170" s="51" t="s">
        <v>193</v>
      </c>
      <c r="F170" s="52" t="s">
        <v>56</v>
      </c>
      <c r="G170" s="52" t="n">
        <v>9</v>
      </c>
      <c r="H170" s="52" t="n">
        <v>1</v>
      </c>
      <c r="I170" s="53" t="n">
        <v>1882.91</v>
      </c>
      <c r="J170" s="53" t="n">
        <v>1882.91</v>
      </c>
      <c r="K170" s="53" t="n">
        <v>0</v>
      </c>
      <c r="L170" s="51" t="n">
        <v>77</v>
      </c>
      <c r="M170" s="54" t="n">
        <f aca="false" ca="false" dt2D="false" dtr="false" t="normal">SUM(N170:R170)</f>
        <v>12163727.38</v>
      </c>
      <c r="N170" s="54" t="n"/>
      <c r="O170" s="54" t="n">
        <v>3205227.1772</v>
      </c>
      <c r="P170" s="54" t="n">
        <v>0</v>
      </c>
      <c r="Q170" s="54" t="n">
        <v>381628.1988</v>
      </c>
      <c r="R170" s="54" t="n">
        <v>8576872.004</v>
      </c>
      <c r="S170" s="54" t="n">
        <f aca="false" ca="false" dt2D="false" dtr="false" t="normal">+Z170-M170</f>
        <v>0</v>
      </c>
      <c r="T170" s="54" t="n">
        <f aca="false" ca="false" dt2D="false" dtr="false" t="normal">$M170/($J170+$K170)</f>
        <v>6460.068394134611</v>
      </c>
      <c r="U170" s="54" t="n">
        <f aca="false" ca="false" dt2D="false" dtr="false" t="normal">$M170/($J170+$K170)</f>
        <v>6460.068394134611</v>
      </c>
      <c r="V170" s="52" t="n">
        <v>2025</v>
      </c>
      <c r="W170" s="58" t="n">
        <v>0</v>
      </c>
      <c r="X170" s="58" t="n">
        <f aca="false" ca="false" dt2D="false" dtr="false" t="normal">+(J170*16.89+K170*28.62)*12</f>
        <v>381628.1988</v>
      </c>
      <c r="Y170" s="58" t="n">
        <f aca="false" ca="false" dt2D="false" dtr="false" t="normal">+(J170*16.89+K170*28.62)*12*30-'[3]Лист1'!$AQ$176</f>
        <v>8576872.004</v>
      </c>
      <c r="Z170" s="58" t="n">
        <f aca="false" ca="false" dt2D="false" dtr="false" t="normal">SUM(AA170:AO170)</f>
        <v>12163727.38</v>
      </c>
      <c r="AA170" s="58" t="n"/>
      <c r="AB170" s="58" t="n"/>
      <c r="AC170" s="58" t="n"/>
      <c r="AD170" s="58" t="n"/>
      <c r="AE170" s="58" t="n"/>
      <c r="AF170" s="58" t="n"/>
      <c r="AG170" s="58" t="n"/>
      <c r="AH170" s="58" t="n"/>
      <c r="AI170" s="58" t="n">
        <v>2292827.61</v>
      </c>
      <c r="AJ170" s="58" t="n"/>
      <c r="AK170" s="58" t="n"/>
      <c r="AL170" s="58" t="n">
        <v>5767118.39</v>
      </c>
      <c r="AM170" s="58" t="n">
        <v>3180091.89</v>
      </c>
      <c r="AN170" s="58" t="n">
        <v>318009.19</v>
      </c>
      <c r="AO170" s="58" t="n">
        <v>605680.3</v>
      </c>
      <c r="AP170" s="4" t="n">
        <f aca="false" ca="false" dt2D="false" dtr="false" t="normal">COUNTIF(AA170:AL170, "&gt;0")</f>
        <v>2</v>
      </c>
      <c r="AQ170" s="4" t="n">
        <f aca="false" ca="false" dt2D="false" dtr="false" t="normal">COUNTIF(AM170:AO170, "&gt;0")</f>
        <v>3</v>
      </c>
      <c r="AR170" s="4" t="n">
        <f aca="false" ca="false" dt2D="false" dtr="false" t="normal">+AP170+AQ170</f>
        <v>5</v>
      </c>
    </row>
    <row customFormat="true" customHeight="true" ht="12.75" outlineLevel="0" r="171" s="0">
      <c r="A171" s="49" t="n">
        <f aca="false" ca="false" dt2D="false" dtr="false" t="normal">+A170+1</f>
        <v>159</v>
      </c>
      <c r="B171" s="49" t="n">
        <f aca="false" ca="false" dt2D="false" dtr="false" t="normal">+B170+1</f>
        <v>159</v>
      </c>
      <c r="C171" s="50" t="s">
        <v>261</v>
      </c>
      <c r="D171" s="49" t="s">
        <v>264</v>
      </c>
      <c r="E171" s="51" t="n">
        <v>1993</v>
      </c>
      <c r="F171" s="52" t="s">
        <v>56</v>
      </c>
      <c r="G171" s="52" t="n">
        <v>9</v>
      </c>
      <c r="H171" s="52" t="n">
        <v>1</v>
      </c>
      <c r="I171" s="53" t="n">
        <v>2345</v>
      </c>
      <c r="J171" s="53" t="n">
        <v>1959.1</v>
      </c>
      <c r="K171" s="53" t="n">
        <v>0</v>
      </c>
      <c r="L171" s="51" t="n">
        <v>80</v>
      </c>
      <c r="M171" s="54" t="n">
        <f aca="false" ca="false" dt2D="false" dtr="false" t="normal">SUM(N171:R171)</f>
        <v>5526213.82</v>
      </c>
      <c r="N171" s="54" t="n"/>
      <c r="O171" s="54" t="n"/>
      <c r="P171" s="54" t="n"/>
      <c r="Q171" s="54" t="n">
        <v>397070.388</v>
      </c>
      <c r="R171" s="54" t="n">
        <v>5129143.432</v>
      </c>
      <c r="S171" s="54" t="n">
        <f aca="false" ca="false" dt2D="false" dtr="false" t="normal">+Z171-M171</f>
        <v>0</v>
      </c>
      <c r="T171" s="54" t="n">
        <f aca="false" ca="false" dt2D="false" dtr="false" t="normal">$M171/($J171+$K171)</f>
        <v>2820.792108621306</v>
      </c>
      <c r="U171" s="54" t="n">
        <f aca="false" ca="false" dt2D="false" dtr="false" t="normal">$M171/($J171+$K171)</f>
        <v>2820.792108621306</v>
      </c>
      <c r="V171" s="52" t="n">
        <v>2025</v>
      </c>
      <c r="W171" s="58" t="n">
        <v>0</v>
      </c>
      <c r="X171" s="58" t="n">
        <f aca="false" ca="false" dt2D="false" dtr="false" t="normal">+(J171*16.89+K171*28.62)*12</f>
        <v>397070.38800000004</v>
      </c>
      <c r="Y171" s="58" t="n">
        <f aca="false" ca="false" dt2D="false" dtr="false" t="normal">+(J171*16.89+K171*28.62)*12*30-'[3]Лист1'!$AQ$179</f>
        <v>10065934.73</v>
      </c>
      <c r="Z171" s="58" t="n">
        <f aca="false" ca="false" dt2D="false" dtr="false" t="normal">SUM(AA171:AO171)</f>
        <v>5526213.82</v>
      </c>
      <c r="AA171" s="58" t="n"/>
      <c r="AB171" s="58" t="n"/>
      <c r="AC171" s="58" t="n"/>
      <c r="AD171" s="58" t="n"/>
      <c r="AE171" s="58" t="n"/>
      <c r="AF171" s="58" t="n"/>
      <c r="AG171" s="58" t="n"/>
      <c r="AH171" s="58" t="n"/>
      <c r="AI171" s="58" t="n"/>
      <c r="AJ171" s="58" t="n"/>
      <c r="AK171" s="58" t="n"/>
      <c r="AL171" s="58" t="n">
        <v>5526213.82</v>
      </c>
      <c r="AM171" s="58" t="n"/>
      <c r="AN171" s="58" t="n"/>
      <c r="AO171" s="58" t="n"/>
      <c r="AP171" s="4" t="n">
        <f aca="false" ca="false" dt2D="false" dtr="false" t="normal">COUNTIF(AA171:AL171, "&gt;0")</f>
        <v>1</v>
      </c>
      <c r="AQ171" s="4" t="n">
        <f aca="false" ca="false" dt2D="false" dtr="false" t="normal">COUNTIF(AM171:AO171, "&gt;0")</f>
        <v>0</v>
      </c>
      <c r="AR171" s="4" t="n">
        <f aca="false" ca="false" dt2D="false" dtr="false" t="normal">+AP171+AQ171</f>
        <v>1</v>
      </c>
    </row>
    <row customFormat="true" customHeight="true" ht="12.75" outlineLevel="0" r="172" s="0">
      <c r="A172" s="49" t="n">
        <f aca="false" ca="false" dt2D="false" dtr="false" t="normal">+A171+1</f>
        <v>160</v>
      </c>
      <c r="B172" s="49" t="n">
        <f aca="false" ca="false" dt2D="false" dtr="false" t="normal">+B171+1</f>
        <v>160</v>
      </c>
      <c r="C172" s="50" t="s">
        <v>261</v>
      </c>
      <c r="D172" s="49" t="s">
        <v>265</v>
      </c>
      <c r="E172" s="51" t="n">
        <v>1968</v>
      </c>
      <c r="F172" s="52" t="s">
        <v>56</v>
      </c>
      <c r="G172" s="52" t="n">
        <v>4</v>
      </c>
      <c r="H172" s="52" t="n">
        <v>4</v>
      </c>
      <c r="I172" s="53" t="n">
        <v>2529.1</v>
      </c>
      <c r="J172" s="53" t="n">
        <v>2238.1</v>
      </c>
      <c r="K172" s="53" t="n">
        <v>227.2</v>
      </c>
      <c r="L172" s="51" t="n">
        <v>104</v>
      </c>
      <c r="M172" s="54" t="n">
        <f aca="false" ca="false" dt2D="false" dtr="false" t="normal">SUM(N172:R172)</f>
        <v>11893994.27</v>
      </c>
      <c r="N172" s="54" t="n"/>
      <c r="O172" s="54" t="n">
        <v>1135006.054</v>
      </c>
      <c r="P172" s="54" t="n"/>
      <c r="Q172" s="54" t="n">
        <v>410632.836</v>
      </c>
      <c r="R172" s="54" t="n">
        <v>10348355.38</v>
      </c>
      <c r="S172" s="54" t="n">
        <f aca="false" ca="false" dt2D="false" dtr="false" t="normal">+Z172-M172</f>
        <v>0</v>
      </c>
      <c r="T172" s="54" t="n">
        <f aca="false" ca="false" dt2D="false" dtr="false" t="normal">$M172/($J172+$K172)</f>
        <v>4824.562637407213</v>
      </c>
      <c r="U172" s="54" t="n">
        <f aca="false" ca="false" dt2D="false" dtr="false" t="normal">$M172/($J172+$K172)</f>
        <v>4824.562637407213</v>
      </c>
      <c r="V172" s="52" t="n">
        <v>2025</v>
      </c>
      <c r="W172" s="58" t="n">
        <v>0</v>
      </c>
      <c r="X172" s="58" t="n">
        <f aca="false" ca="false" dt2D="false" dtr="false" t="normal">+(J172*12.71+K172*25.41)*12</f>
        <v>410632.836</v>
      </c>
      <c r="Y172" s="58" t="n">
        <f aca="false" ca="false" dt2D="false" dtr="false" t="normal">+(J172*12.71+K172*25.41)*12*30-'[3]Лист1'!$AQ$180</f>
        <v>10348355.38</v>
      </c>
      <c r="Z172" s="58" t="n">
        <f aca="false" ca="false" dt2D="false" dtr="false" t="normal">SUM(AA172:AO172)</f>
        <v>11893994.27</v>
      </c>
      <c r="AA172" s="58" t="n">
        <v>5984992.84</v>
      </c>
      <c r="AB172" s="58" t="n"/>
      <c r="AC172" s="58" t="n"/>
      <c r="AD172" s="58" t="n"/>
      <c r="AE172" s="58" t="n"/>
      <c r="AF172" s="58" t="n"/>
      <c r="AG172" s="58" t="n"/>
      <c r="AH172" s="58" t="n"/>
      <c r="AI172" s="58" t="n">
        <v>5909001.43</v>
      </c>
      <c r="AJ172" s="58" t="n"/>
      <c r="AK172" s="58" t="n"/>
      <c r="AL172" s="58" t="n"/>
      <c r="AM172" s="58" t="n"/>
      <c r="AN172" s="58" t="n"/>
      <c r="AO172" s="58" t="n"/>
      <c r="AP172" s="4" t="n">
        <f aca="false" ca="false" dt2D="false" dtr="false" t="normal">COUNTIF(AA172:AL172, "&gt;0")</f>
        <v>2</v>
      </c>
      <c r="AQ172" s="4" t="n">
        <f aca="false" ca="false" dt2D="false" dtr="false" t="normal">COUNTIF(AM172:AO172, "&gt;0")</f>
        <v>0</v>
      </c>
      <c r="AR172" s="4" t="n">
        <f aca="false" ca="false" dt2D="false" dtr="false" t="normal">+AP172+AQ172</f>
        <v>2</v>
      </c>
    </row>
    <row customFormat="true" customHeight="true" ht="12.75" outlineLevel="0" r="173" s="0">
      <c r="A173" s="49" t="n">
        <f aca="false" ca="false" dt2D="false" dtr="false" t="normal">+A172+1</f>
        <v>161</v>
      </c>
      <c r="B173" s="49" t="n">
        <f aca="false" ca="false" dt2D="false" dtr="false" t="normal">+B172+1</f>
        <v>161</v>
      </c>
      <c r="C173" s="50" t="s">
        <v>261</v>
      </c>
      <c r="D173" s="49" t="s">
        <v>266</v>
      </c>
      <c r="E173" s="51" t="n">
        <v>1990</v>
      </c>
      <c r="F173" s="52" t="s">
        <v>56</v>
      </c>
      <c r="G173" s="52" t="n">
        <v>9</v>
      </c>
      <c r="H173" s="52" t="n">
        <v>1</v>
      </c>
      <c r="I173" s="53" t="n">
        <v>2286.7</v>
      </c>
      <c r="J173" s="53" t="n">
        <v>2021.3</v>
      </c>
      <c r="K173" s="53" t="n">
        <v>0</v>
      </c>
      <c r="L173" s="51" t="n">
        <v>76</v>
      </c>
      <c r="M173" s="54" t="n">
        <f aca="false" ca="false" dt2D="false" dtr="false" t="normal">SUM(N173:R173)</f>
        <v>2393150.12</v>
      </c>
      <c r="N173" s="54" t="n"/>
      <c r="O173" s="54" t="n"/>
      <c r="P173" s="54" t="n"/>
      <c r="Q173" s="54" t="n">
        <v>711917.184</v>
      </c>
      <c r="R173" s="54" t="n">
        <v>1681232.936</v>
      </c>
      <c r="S173" s="54" t="n">
        <f aca="false" ca="false" dt2D="false" dtr="false" t="normal">+Z173-M173</f>
        <v>0</v>
      </c>
      <c r="T173" s="54" t="n">
        <f aca="false" ca="false" dt2D="false" dtr="false" t="normal">$M173/($J173+$K173)</f>
        <v>1183.9658239746698</v>
      </c>
      <c r="U173" s="54" t="n">
        <f aca="false" ca="false" dt2D="false" dtr="false" t="normal">$M173/($J173+$K173)</f>
        <v>1183.9658239746698</v>
      </c>
      <c r="V173" s="52" t="n">
        <v>2025</v>
      </c>
      <c r="W173" s="58" t="n">
        <v>302240.1</v>
      </c>
      <c r="X173" s="58" t="n">
        <f aca="false" ca="false" dt2D="false" dtr="false" t="normal">+(J173*16.89+K173*28.62)*12</f>
        <v>409677.084</v>
      </c>
      <c r="Y173" s="58" t="n">
        <f aca="false" ca="false" dt2D="false" dtr="false" t="normal">+(J173*16.89+K173*28.62)*12*30</f>
        <v>12290312.52</v>
      </c>
      <c r="Z173" s="58" t="n">
        <f aca="false" ca="false" dt2D="false" dtr="false" t="normal">SUM(AA173:AO173)</f>
        <v>2393150.12</v>
      </c>
      <c r="AA173" s="58" t="n"/>
      <c r="AB173" s="58" t="n"/>
      <c r="AC173" s="58" t="n"/>
      <c r="AD173" s="58" t="n"/>
      <c r="AE173" s="58" t="n"/>
      <c r="AF173" s="58" t="n"/>
      <c r="AG173" s="58" t="n"/>
      <c r="AH173" s="58" t="n"/>
      <c r="AI173" s="58" t="n">
        <v>2393150.12</v>
      </c>
      <c r="AJ173" s="58" t="n"/>
      <c r="AK173" s="58" t="n"/>
      <c r="AL173" s="58" t="n"/>
      <c r="AM173" s="58" t="n"/>
      <c r="AN173" s="58" t="n"/>
      <c r="AO173" s="58" t="n"/>
      <c r="AP173" s="4" t="n">
        <f aca="false" ca="false" dt2D="false" dtr="false" t="normal">COUNTIF(AA173:AL173, "&gt;0")</f>
        <v>1</v>
      </c>
      <c r="AQ173" s="4" t="n">
        <f aca="false" ca="false" dt2D="false" dtr="false" t="normal">COUNTIF(AM173:AO173, "&gt;0")</f>
        <v>0</v>
      </c>
      <c r="AR173" s="4" t="n">
        <f aca="false" ca="false" dt2D="false" dtr="false" t="normal">+AP173+AQ173</f>
        <v>1</v>
      </c>
    </row>
    <row customFormat="true" customHeight="true" ht="12.75" outlineLevel="0" r="174" s="0">
      <c r="A174" s="49" t="n">
        <f aca="false" ca="false" dt2D="false" dtr="false" t="normal">+A173+1</f>
        <v>162</v>
      </c>
      <c r="B174" s="49" t="n">
        <f aca="false" ca="false" dt2D="false" dtr="false" t="normal">+B173+1</f>
        <v>162</v>
      </c>
      <c r="C174" s="50" t="s">
        <v>261</v>
      </c>
      <c r="D174" s="49" t="s">
        <v>267</v>
      </c>
      <c r="E174" s="51" t="n">
        <v>1969</v>
      </c>
      <c r="F174" s="52" t="s">
        <v>56</v>
      </c>
      <c r="G174" s="52" t="n">
        <v>4</v>
      </c>
      <c r="H174" s="52" t="n">
        <v>2</v>
      </c>
      <c r="I174" s="53" t="n">
        <v>1357.7</v>
      </c>
      <c r="J174" s="53" t="n">
        <v>1089.9</v>
      </c>
      <c r="K174" s="53" t="n">
        <v>150.8</v>
      </c>
      <c r="L174" s="51" t="n">
        <v>48</v>
      </c>
      <c r="M174" s="54" t="n">
        <f aca="false" ca="false" dt2D="false" dtr="false" t="normal">SUM(N174:R174)</f>
        <v>4283386.4</v>
      </c>
      <c r="N174" s="54" t="n"/>
      <c r="O174" s="54" t="n"/>
      <c r="P174" s="54" t="n"/>
      <c r="Q174" s="54" t="n">
        <v>212213.484</v>
      </c>
      <c r="R174" s="54" t="n">
        <v>4071172.916</v>
      </c>
      <c r="S174" s="54" t="n">
        <f aca="false" ca="false" dt2D="false" dtr="false" t="normal">+Z174-M174</f>
        <v>0</v>
      </c>
      <c r="T174" s="54" t="n">
        <f aca="false" ca="false" dt2D="false" dtr="false" t="normal">$M174/($J174+$K174)</f>
        <v>3452.394938341259</v>
      </c>
      <c r="U174" s="54" t="n">
        <f aca="false" ca="false" dt2D="false" dtr="false" t="normal">$M174/($J174+$K174)</f>
        <v>3452.394938341259</v>
      </c>
      <c r="V174" s="52" t="n">
        <v>2025</v>
      </c>
      <c r="W174" s="58" t="n">
        <v>0</v>
      </c>
      <c r="X174" s="58" t="n">
        <f aca="false" ca="false" dt2D="false" dtr="false" t="normal">+(J174*12.71+K174*25.41)*12</f>
        <v>212213.48400000003</v>
      </c>
      <c r="Y174" s="58" t="n">
        <f aca="false" ca="false" dt2D="false" dtr="false" t="normal">+(J174*12.71+K174*25.41)*12*30-'[3]Лист1'!$AQ$187</f>
        <v>5505684.300000001</v>
      </c>
      <c r="Z174" s="58" t="n">
        <f aca="false" ca="false" dt2D="false" dtr="false" t="normal">SUM(AA174:AO174)</f>
        <v>4283386.4</v>
      </c>
      <c r="AA174" s="58" t="n">
        <v>4283386.4</v>
      </c>
      <c r="AB174" s="58" t="n"/>
      <c r="AC174" s="58" t="n"/>
      <c r="AD174" s="58" t="n"/>
      <c r="AE174" s="58" t="n"/>
      <c r="AF174" s="58" t="n"/>
      <c r="AG174" s="58" t="n"/>
      <c r="AH174" s="58" t="n"/>
      <c r="AI174" s="58" t="n"/>
      <c r="AJ174" s="58" t="n"/>
      <c r="AK174" s="58" t="n"/>
      <c r="AL174" s="58" t="n"/>
      <c r="AM174" s="58" t="n"/>
      <c r="AN174" s="58" t="n"/>
      <c r="AO174" s="58" t="n"/>
      <c r="AP174" s="4" t="n">
        <f aca="false" ca="false" dt2D="false" dtr="false" t="normal">COUNTIF(AA174:AL174, "&gt;0")</f>
        <v>1</v>
      </c>
      <c r="AQ174" s="4" t="n">
        <f aca="false" ca="false" dt2D="false" dtr="false" t="normal">COUNTIF(AM174:AO174, "&gt;0")</f>
        <v>0</v>
      </c>
      <c r="AR174" s="4" t="n">
        <f aca="false" ca="false" dt2D="false" dtr="false" t="normal">+AP174+AQ174</f>
        <v>1</v>
      </c>
    </row>
    <row customHeight="true" ht="12.75" outlineLevel="0" r="175">
      <c r="A175" s="49" t="n">
        <f aca="false" ca="false" dt2D="false" dtr="false" t="normal">+A174+1</f>
        <v>163</v>
      </c>
      <c r="B175" s="49" t="n">
        <f aca="false" ca="false" dt2D="false" dtr="false" t="normal">+B174+1</f>
        <v>163</v>
      </c>
      <c r="C175" s="50" t="s">
        <v>261</v>
      </c>
      <c r="D175" s="49" t="s">
        <v>268</v>
      </c>
      <c r="E175" s="51" t="s">
        <v>202</v>
      </c>
      <c r="F175" s="52" t="s">
        <v>56</v>
      </c>
      <c r="G175" s="52" t="n">
        <v>4</v>
      </c>
      <c r="H175" s="52" t="n">
        <v>2</v>
      </c>
      <c r="I175" s="53" t="n">
        <v>1409.7</v>
      </c>
      <c r="J175" s="53" t="n">
        <v>1248.2</v>
      </c>
      <c r="K175" s="53" t="n">
        <v>80.8999999999999</v>
      </c>
      <c r="L175" s="51" t="n">
        <v>51</v>
      </c>
      <c r="M175" s="54" t="n">
        <f aca="false" ca="false" dt2D="false" dtr="false" t="normal">SUM(N175:R175)</f>
        <v>2288670.33</v>
      </c>
      <c r="N175" s="54" t="n"/>
      <c r="O175" s="54" t="n"/>
      <c r="P175" s="54" t="n">
        <v>0</v>
      </c>
      <c r="Q175" s="54" t="n">
        <v>215043.492</v>
      </c>
      <c r="R175" s="54" t="n">
        <v>2073626.838</v>
      </c>
      <c r="S175" s="54" t="n">
        <f aca="false" ca="false" dt2D="false" dtr="false" t="normal">+Z175-M175</f>
        <v>0</v>
      </c>
      <c r="T175" s="54" t="n">
        <f aca="false" ca="false" dt2D="false" dtr="false" t="normal">$M175/($J175+$K175)</f>
        <v>1721.9700022571667</v>
      </c>
      <c r="U175" s="54" t="n">
        <f aca="false" ca="false" dt2D="false" dtr="false" t="normal">$M175/($J175+$K175)</f>
        <v>1721.9700022571667</v>
      </c>
      <c r="V175" s="52" t="n">
        <v>2025</v>
      </c>
      <c r="W175" s="56" t="n">
        <v>0</v>
      </c>
      <c r="X175" s="56" t="n">
        <f aca="false" ca="false" dt2D="false" dtr="false" t="normal">+(J175*12.71+K175*25.41)*12</f>
        <v>215043.49199999997</v>
      </c>
      <c r="Y175" s="56" t="n">
        <f aca="false" ca="false" dt2D="false" dtr="false" t="normal">+(J175*12.71+K175*25.41)*12*30-'[3]Лист1'!$AQ$191</f>
        <v>6082397.529999999</v>
      </c>
      <c r="Z175" s="57" t="n">
        <f aca="false" ca="false" dt2D="false" dtr="false" t="normal">SUM(AA175:AO175)</f>
        <v>2288670.33</v>
      </c>
      <c r="AA175" s="58" t="n"/>
      <c r="AB175" s="58" t="n">
        <v>1993326.58</v>
      </c>
      <c r="AC175" s="58" t="n"/>
      <c r="AD175" s="58" t="n"/>
      <c r="AE175" s="58" t="n"/>
      <c r="AF175" s="58" t="n"/>
      <c r="AG175" s="58" t="n"/>
      <c r="AH175" s="58" t="n"/>
      <c r="AI175" s="58" t="n"/>
      <c r="AJ175" s="58" t="n"/>
      <c r="AK175" s="58" t="n"/>
      <c r="AL175" s="58" t="n"/>
      <c r="AM175" s="58" t="n">
        <v>228867.03</v>
      </c>
      <c r="AN175" s="58" t="n">
        <v>22886.7</v>
      </c>
      <c r="AO175" s="58" t="n">
        <v>43590.02</v>
      </c>
      <c r="AP175" s="4" t="n">
        <f aca="false" ca="false" dt2D="false" dtr="false" t="normal">COUNTIF(AA175:AL175, "&gt;0")</f>
        <v>1</v>
      </c>
      <c r="AQ175" s="4" t="n">
        <f aca="false" ca="false" dt2D="false" dtr="false" t="normal">COUNTIF(AM175:AO175, "&gt;0")</f>
        <v>3</v>
      </c>
      <c r="AR175" s="4" t="n">
        <f aca="false" ca="false" dt2D="false" dtr="false" t="normal">+AP175+AQ175</f>
        <v>4</v>
      </c>
    </row>
    <row customHeight="true" ht="12.75" outlineLevel="0" r="176">
      <c r="A176" s="49" t="n">
        <f aca="false" ca="false" dt2D="false" dtr="false" t="normal">+A175+1</f>
        <v>164</v>
      </c>
      <c r="B176" s="49" t="n">
        <f aca="false" ca="false" dt2D="false" dtr="false" t="normal">+B175+1</f>
        <v>164</v>
      </c>
      <c r="C176" s="50" t="s">
        <v>261</v>
      </c>
      <c r="D176" s="49" t="s">
        <v>269</v>
      </c>
      <c r="E176" s="51" t="n">
        <v>1971</v>
      </c>
      <c r="F176" s="52" t="s">
        <v>56</v>
      </c>
      <c r="G176" s="52" t="n">
        <v>4</v>
      </c>
      <c r="H176" s="52" t="n">
        <v>2</v>
      </c>
      <c r="I176" s="53" t="n">
        <v>1403.6</v>
      </c>
      <c r="J176" s="53" t="n">
        <v>1280.1</v>
      </c>
      <c r="K176" s="53" t="n">
        <v>42.7</v>
      </c>
      <c r="L176" s="51" t="n">
        <v>67</v>
      </c>
      <c r="M176" s="54" t="n">
        <f aca="false" ca="false" dt2D="false" dtr="false" t="normal">SUM(N176:R176)</f>
        <v>4587451.87</v>
      </c>
      <c r="N176" s="54" t="n"/>
      <c r="O176" s="54" t="n"/>
      <c r="P176" s="54" t="n"/>
      <c r="Q176" s="54" t="n">
        <v>609607.786</v>
      </c>
      <c r="R176" s="54" t="n">
        <v>3977844.084</v>
      </c>
      <c r="S176" s="54" t="n">
        <f aca="false" ca="false" dt2D="false" dtr="false" t="normal">+Z176-M176</f>
        <v>0</v>
      </c>
      <c r="T176" s="54" t="n">
        <f aca="false" ca="false" dt2D="false" dtr="false" t="normal">$M176/($J176+$K176)</f>
        <v>3467.9859918355005</v>
      </c>
      <c r="U176" s="54" t="n">
        <f aca="false" ca="false" dt2D="false" dtr="false" t="normal">$M176/($J176+$K176)</f>
        <v>3467.9859918355005</v>
      </c>
      <c r="V176" s="52" t="n">
        <v>2025</v>
      </c>
      <c r="W176" s="56" t="n">
        <v>401346.85</v>
      </c>
      <c r="X176" s="56" t="n">
        <f aca="false" ca="false" dt2D="false" dtr="false" t="normal">+(J176*12.71+K176*25.41)*12</f>
        <v>208260.93600000002</v>
      </c>
      <c r="Y176" s="56" t="n">
        <f aca="false" ca="false" dt2D="false" dtr="false" t="normal">+(J176*12.71+K176*25.41)*12*30</f>
        <v>6247828.08</v>
      </c>
      <c r="Z176" s="57" t="n">
        <f aca="false" ca="false" dt2D="false" dtr="false" t="normal">SUM(AA176:AO176)</f>
        <v>4587451.87</v>
      </c>
      <c r="AA176" s="59" t="n">
        <v>4587451.87</v>
      </c>
      <c r="AB176" s="58" t="n"/>
      <c r="AC176" s="58" t="n"/>
      <c r="AD176" s="58" t="n"/>
      <c r="AE176" s="58" t="n"/>
      <c r="AF176" s="58" t="n"/>
      <c r="AG176" s="58" t="n"/>
      <c r="AH176" s="58" t="n"/>
      <c r="AI176" s="58" t="n"/>
      <c r="AJ176" s="58" t="n"/>
      <c r="AK176" s="58" t="n"/>
      <c r="AL176" s="58" t="n"/>
      <c r="AM176" s="58" t="n"/>
      <c r="AN176" s="58" t="n"/>
      <c r="AO176" s="58" t="n"/>
      <c r="AP176" s="4" t="n">
        <f aca="false" ca="false" dt2D="false" dtr="false" t="normal">COUNTIF(AA176:AL176, "&gt;0")</f>
        <v>1</v>
      </c>
      <c r="AQ176" s="4" t="n">
        <f aca="false" ca="false" dt2D="false" dtr="false" t="normal">COUNTIF(AM176:AO176, "&gt;0")</f>
        <v>0</v>
      </c>
      <c r="AR176" s="4" t="n">
        <f aca="false" ca="false" dt2D="false" dtr="false" t="normal">+AP176+AQ176</f>
        <v>1</v>
      </c>
    </row>
    <row customHeight="true" ht="12.75" outlineLevel="0" r="177">
      <c r="A177" s="49" t="n">
        <f aca="false" ca="false" dt2D="false" dtr="false" t="normal">+A176+1</f>
        <v>165</v>
      </c>
      <c r="B177" s="49" t="n">
        <f aca="false" ca="false" dt2D="false" dtr="false" t="normal">+B176+1</f>
        <v>165</v>
      </c>
      <c r="C177" s="50" t="s">
        <v>261</v>
      </c>
      <c r="D177" s="49" t="s">
        <v>270</v>
      </c>
      <c r="E177" s="51" t="n">
        <v>1971</v>
      </c>
      <c r="F177" s="52" t="s">
        <v>56</v>
      </c>
      <c r="G177" s="52" t="n">
        <v>4</v>
      </c>
      <c r="H177" s="52" t="n">
        <v>1</v>
      </c>
      <c r="I177" s="53" t="n">
        <v>2344</v>
      </c>
      <c r="J177" s="53" t="n">
        <v>1634.9</v>
      </c>
      <c r="K177" s="53" t="n">
        <v>427.9</v>
      </c>
      <c r="L177" s="51" t="n">
        <v>68</v>
      </c>
      <c r="M177" s="54" t="n">
        <f aca="false" ca="false" dt2D="false" dtr="false" t="normal">SUM(N177:R177)</f>
        <v>12234286.129999999</v>
      </c>
      <c r="N177" s="54" t="n"/>
      <c r="O177" s="54" t="n"/>
      <c r="P177" s="54" t="n"/>
      <c r="Q177" s="54" t="n">
        <v>1452337.416</v>
      </c>
      <c r="R177" s="54" t="n">
        <v>10781948.714</v>
      </c>
      <c r="S177" s="54" t="n">
        <f aca="false" ca="false" dt2D="false" dtr="false" t="normal">+Z177-M177</f>
        <v>0</v>
      </c>
      <c r="T177" s="54" t="n">
        <f aca="false" ca="false" dt2D="false" dtr="false" t="normal">$M177/($J177+$K177)</f>
        <v>5930.912415163854</v>
      </c>
      <c r="U177" s="54" t="n">
        <f aca="false" ca="false" dt2D="false" dtr="false" t="normal">$M177/($J177+$K177)</f>
        <v>5930.912415163854</v>
      </c>
      <c r="V177" s="52" t="n">
        <v>2025</v>
      </c>
      <c r="W177" s="56" t="n">
        <v>1072507.2</v>
      </c>
      <c r="X177" s="56" t="n">
        <f aca="false" ca="false" dt2D="false" dtr="false" t="normal">+(J177*12.71+K177*25.41)*12</f>
        <v>379830.216</v>
      </c>
      <c r="Y177" s="56" t="n">
        <f aca="false" ca="false" dt2D="false" dtr="false" t="normal">+(J177*12.71+K177*25.41)*12*30</f>
        <v>11394906.48</v>
      </c>
      <c r="Z177" s="57" t="n">
        <f aca="false" ca="false" dt2D="false" dtr="false" t="normal">SUM(AA177:AO177)</f>
        <v>12234286.129999999</v>
      </c>
      <c r="AA177" s="58" t="n">
        <v>7150709.46</v>
      </c>
      <c r="AB177" s="58" t="n">
        <v>3391430.65</v>
      </c>
      <c r="AC177" s="58" t="n">
        <v>1692146.02</v>
      </c>
      <c r="AD177" s="58" t="n"/>
      <c r="AE177" s="58" t="n"/>
      <c r="AF177" s="58" t="n"/>
      <c r="AG177" s="58" t="n"/>
      <c r="AH177" s="58" t="n"/>
      <c r="AI177" s="58" t="n"/>
      <c r="AJ177" s="58" t="n"/>
      <c r="AK177" s="58" t="n"/>
      <c r="AL177" s="58" t="n"/>
      <c r="AM177" s="58" t="n"/>
      <c r="AN177" s="58" t="n"/>
      <c r="AO177" s="58" t="n"/>
      <c r="AP177" s="4" t="n">
        <f aca="false" ca="false" dt2D="false" dtr="false" t="normal">COUNTIF(AA177:AL177, "&gt;0")</f>
        <v>3</v>
      </c>
      <c r="AQ177" s="4" t="n">
        <f aca="false" ca="false" dt2D="false" dtr="false" t="normal">COUNTIF(AM177:AO177, "&gt;0")</f>
        <v>0</v>
      </c>
      <c r="AR177" s="4" t="n">
        <f aca="false" ca="false" dt2D="false" dtr="false" t="normal">+AP177+AQ177</f>
        <v>3</v>
      </c>
    </row>
    <row customHeight="true" ht="12.75" outlineLevel="0" r="178">
      <c r="A178" s="49" t="n">
        <f aca="false" ca="false" dt2D="false" dtr="false" t="normal">+A177+1</f>
        <v>166</v>
      </c>
      <c r="B178" s="49" t="n">
        <f aca="false" ca="false" dt2D="false" dtr="false" t="normal">+B177+1</f>
        <v>166</v>
      </c>
      <c r="C178" s="50" t="s">
        <v>261</v>
      </c>
      <c r="D178" s="49" t="s">
        <v>271</v>
      </c>
      <c r="E178" s="51" t="n">
        <v>1970</v>
      </c>
      <c r="F178" s="52" t="s">
        <v>56</v>
      </c>
      <c r="G178" s="52" t="n">
        <v>4</v>
      </c>
      <c r="H178" s="52" t="n">
        <v>2</v>
      </c>
      <c r="I178" s="53" t="n">
        <v>1403.6</v>
      </c>
      <c r="J178" s="53" t="n">
        <v>1288.25</v>
      </c>
      <c r="K178" s="53" t="n">
        <v>0</v>
      </c>
      <c r="L178" s="51" t="n">
        <v>53</v>
      </c>
      <c r="M178" s="54" t="n">
        <f aca="false" ca="false" dt2D="false" dtr="false" t="normal">SUM(N178:R178)</f>
        <v>4463916.36</v>
      </c>
      <c r="N178" s="54" t="n"/>
      <c r="O178" s="54" t="n"/>
      <c r="P178" s="54" t="n"/>
      <c r="Q178" s="54" t="n">
        <v>371667.87</v>
      </c>
      <c r="R178" s="54" t="n">
        <v>4092248.49</v>
      </c>
      <c r="S178" s="54" t="n">
        <f aca="false" ca="false" dt2D="false" dtr="false" t="normal">+Z178-M178</f>
        <v>0</v>
      </c>
      <c r="T178" s="54" t="n">
        <f aca="false" ca="false" dt2D="false" dtr="false" t="normal">$M178/($J178+$K178)</f>
        <v>3465.1009974771982</v>
      </c>
      <c r="U178" s="54" t="n">
        <f aca="false" ca="false" dt2D="false" dtr="false" t="normal">$M178/($J178+$K178)</f>
        <v>3465.1009974771982</v>
      </c>
      <c r="V178" s="52" t="n">
        <v>2025</v>
      </c>
      <c r="W178" s="56" t="n">
        <v>175183.98</v>
      </c>
      <c r="X178" s="56" t="n">
        <f aca="false" ca="false" dt2D="false" dtr="false" t="normal">+(J178*12.71+K178*25.41)*12</f>
        <v>196483.89</v>
      </c>
      <c r="Y178" s="56" t="n">
        <f aca="false" ca="false" dt2D="false" dtr="false" t="normal">+(J178*12.71+K178*25.41)*12*30</f>
        <v>5894516.7</v>
      </c>
      <c r="Z178" s="57" t="n">
        <f aca="false" ca="false" dt2D="false" dtr="false" t="normal">SUM(AA178:AO178)</f>
        <v>4463916.36</v>
      </c>
      <c r="AA178" s="59" t="n">
        <v>4463916.36</v>
      </c>
      <c r="AB178" s="58" t="n"/>
      <c r="AC178" s="58" t="n"/>
      <c r="AD178" s="58" t="n"/>
      <c r="AE178" s="58" t="n"/>
      <c r="AF178" s="58" t="n"/>
      <c r="AG178" s="58" t="n"/>
      <c r="AH178" s="58" t="n"/>
      <c r="AI178" s="58" t="n"/>
      <c r="AJ178" s="58" t="n"/>
      <c r="AK178" s="58" t="n"/>
      <c r="AL178" s="58" t="n"/>
      <c r="AM178" s="58" t="n"/>
      <c r="AN178" s="58" t="n"/>
      <c r="AO178" s="58" t="n"/>
      <c r="AP178" s="4" t="n">
        <f aca="false" ca="false" dt2D="false" dtr="false" t="normal">COUNTIF(AA178:AL178, "&gt;0")</f>
        <v>1</v>
      </c>
      <c r="AQ178" s="4" t="n">
        <f aca="false" ca="false" dt2D="false" dtr="false" t="normal">COUNTIF(AM178:AO178, "&gt;0")</f>
        <v>0</v>
      </c>
      <c r="AR178" s="4" t="n">
        <f aca="false" ca="false" dt2D="false" dtr="false" t="normal">+AP178+AQ178</f>
        <v>1</v>
      </c>
    </row>
    <row customFormat="true" customHeight="true" ht="12.75" outlineLevel="0" r="179" s="0">
      <c r="A179" s="49" t="n">
        <f aca="false" ca="false" dt2D="false" dtr="false" t="normal">+A178+1</f>
        <v>167</v>
      </c>
      <c r="B179" s="49" t="n">
        <f aca="false" ca="false" dt2D="false" dtr="false" t="normal">+B178+1</f>
        <v>167</v>
      </c>
      <c r="C179" s="50" t="s">
        <v>261</v>
      </c>
      <c r="D179" s="49" t="s">
        <v>272</v>
      </c>
      <c r="E179" s="51" t="n">
        <v>1969</v>
      </c>
      <c r="F179" s="52" t="s">
        <v>56</v>
      </c>
      <c r="G179" s="52" t="n">
        <v>4</v>
      </c>
      <c r="H179" s="52" t="n">
        <v>2</v>
      </c>
      <c r="I179" s="53" t="n">
        <v>1404.7</v>
      </c>
      <c r="J179" s="53" t="n">
        <v>951</v>
      </c>
      <c r="K179" s="53" t="n">
        <v>348.8</v>
      </c>
      <c r="L179" s="51" t="n">
        <v>39</v>
      </c>
      <c r="M179" s="54" t="n">
        <f aca="false" ca="false" dt2D="false" dtr="false" t="normal">SUM(N179:R179)</f>
        <v>5806323.52</v>
      </c>
      <c r="N179" s="54" t="n"/>
      <c r="O179" s="54" t="n"/>
      <c r="P179" s="54" t="n"/>
      <c r="Q179" s="54" t="n">
        <v>373306.846</v>
      </c>
      <c r="R179" s="54" t="n">
        <v>5433016.674</v>
      </c>
      <c r="S179" s="54" t="n">
        <f aca="false" ca="false" dt2D="false" dtr="false" t="normal">+Z179-M179</f>
        <v>0</v>
      </c>
      <c r="T179" s="54" t="n">
        <f aca="false" ca="false" dt2D="false" dtr="false" t="normal">$M179/($J179+$K179)</f>
        <v>4467.089952300354</v>
      </c>
      <c r="U179" s="54" t="n">
        <f aca="false" ca="false" dt2D="false" dtr="false" t="normal">$M179/($J179+$K179)</f>
        <v>4467.089952300354</v>
      </c>
      <c r="V179" s="52" t="n">
        <v>2025</v>
      </c>
      <c r="W179" s="58" t="n">
        <v>121904.23</v>
      </c>
      <c r="X179" s="58" t="n">
        <f aca="false" ca="false" dt2D="false" dtr="false" t="normal">+(J179*12.71+K179*25.41)*12</f>
        <v>251402.616</v>
      </c>
      <c r="Y179" s="58" t="n">
        <f aca="false" ca="false" dt2D="false" dtr="false" t="normal">+(J179*12.71+K179*25.41)*12*30</f>
        <v>7542078.48</v>
      </c>
      <c r="Z179" s="58" t="n">
        <f aca="false" ca="false" dt2D="false" dtr="false" t="normal">SUM(AA179:AO179)</f>
        <v>5806323.52</v>
      </c>
      <c r="AA179" s="58" t="n">
        <v>4514672.54</v>
      </c>
      <c r="AB179" s="58" t="n"/>
      <c r="AC179" s="58" t="n">
        <v>1291650.98</v>
      </c>
      <c r="AD179" s="58" t="n"/>
      <c r="AE179" s="58" t="n"/>
      <c r="AF179" s="58" t="n"/>
      <c r="AG179" s="58" t="n"/>
      <c r="AH179" s="58" t="n"/>
      <c r="AI179" s="58" t="n"/>
      <c r="AJ179" s="58" t="n"/>
      <c r="AK179" s="58" t="n"/>
      <c r="AL179" s="58" t="n"/>
      <c r="AM179" s="58" t="n"/>
      <c r="AN179" s="58" t="n"/>
      <c r="AO179" s="58" t="n"/>
      <c r="AP179" s="4" t="n">
        <f aca="false" ca="false" dt2D="false" dtr="false" t="normal">COUNTIF(AA179:AL179, "&gt;0")</f>
        <v>2</v>
      </c>
      <c r="AQ179" s="4" t="n">
        <f aca="false" ca="false" dt2D="false" dtr="false" t="normal">COUNTIF(AM179:AO179, "&gt;0")</f>
        <v>0</v>
      </c>
      <c r="AR179" s="4" t="n">
        <f aca="false" ca="false" dt2D="false" dtr="false" t="normal">+AP179+AQ179</f>
        <v>2</v>
      </c>
    </row>
    <row customFormat="true" customHeight="true" ht="12.75" outlineLevel="0" r="180" s="0">
      <c r="A180" s="49" t="n">
        <f aca="false" ca="false" dt2D="false" dtr="false" t="normal">+A179+1</f>
        <v>168</v>
      </c>
      <c r="B180" s="49" t="n">
        <f aca="false" ca="false" dt2D="false" dtr="false" t="normal">+B179+1</f>
        <v>168</v>
      </c>
      <c r="C180" s="50" t="s">
        <v>261</v>
      </c>
      <c r="D180" s="49" t="s">
        <v>273</v>
      </c>
      <c r="E180" s="51" t="n">
        <v>1968</v>
      </c>
      <c r="F180" s="52" t="s">
        <v>56</v>
      </c>
      <c r="G180" s="52" t="n">
        <v>4</v>
      </c>
      <c r="H180" s="52" t="n">
        <v>2</v>
      </c>
      <c r="I180" s="53" t="n">
        <v>1377</v>
      </c>
      <c r="J180" s="53" t="n">
        <v>1273</v>
      </c>
      <c r="K180" s="53" t="n">
        <v>0</v>
      </c>
      <c r="L180" s="51" t="n">
        <v>50</v>
      </c>
      <c r="M180" s="54" t="n">
        <f aca="false" ca="false" dt2D="false" dtr="false" t="normal">SUM(N180:R180)</f>
        <v>10856047.29</v>
      </c>
      <c r="N180" s="54" t="n"/>
      <c r="O180" s="54" t="n">
        <v>4276513.83</v>
      </c>
      <c r="P180" s="54" t="n"/>
      <c r="Q180" s="54" t="n">
        <v>754794.66</v>
      </c>
      <c r="R180" s="54" t="n">
        <v>5824738.8</v>
      </c>
      <c r="S180" s="54" t="n">
        <f aca="false" ca="false" dt2D="false" dtr="false" t="normal">+Z180-M180</f>
        <v>0</v>
      </c>
      <c r="T180" s="54" t="n">
        <f aca="false" ca="false" dt2D="false" dtr="false" t="normal">$M180/($J180+$K180)</f>
        <v>8527.924029850745</v>
      </c>
      <c r="U180" s="54" t="n">
        <f aca="false" ca="false" dt2D="false" dtr="false" t="normal">$M180/($J180+$K180)</f>
        <v>8527.924029850745</v>
      </c>
      <c r="V180" s="52" t="n">
        <v>2025</v>
      </c>
      <c r="W180" s="58" t="n">
        <v>560636.7</v>
      </c>
      <c r="X180" s="58" t="n">
        <f aca="false" ca="false" dt2D="false" dtr="false" t="normal">+(J180*12.71+K180*25.41)*12</f>
        <v>194157.96000000002</v>
      </c>
      <c r="Y180" s="58" t="n">
        <f aca="false" ca="false" dt2D="false" dtr="false" t="normal">+(J180*12.71+K180*25.41)*12*30</f>
        <v>5824738.800000001</v>
      </c>
      <c r="Z180" s="58" t="n">
        <f aca="false" ca="false" dt2D="false" dtr="false" t="normal">SUM(AA180:AO180)</f>
        <v>10856047.29</v>
      </c>
      <c r="AA180" s="58" t="n">
        <v>4395229.91</v>
      </c>
      <c r="AB180" s="58" t="n"/>
      <c r="AC180" s="58" t="n">
        <v>1367727.47</v>
      </c>
      <c r="AD180" s="58" t="n"/>
      <c r="AE180" s="58" t="n"/>
      <c r="AF180" s="58" t="n"/>
      <c r="AG180" s="58" t="n"/>
      <c r="AH180" s="58" t="n"/>
      <c r="AI180" s="58" t="n">
        <v>5093089.91</v>
      </c>
      <c r="AJ180" s="58" t="n"/>
      <c r="AK180" s="58" t="n"/>
      <c r="AL180" s="58" t="n"/>
      <c r="AM180" s="58" t="n"/>
      <c r="AN180" s="58" t="n"/>
      <c r="AO180" s="58" t="n"/>
      <c r="AP180" s="4" t="n">
        <f aca="false" ca="false" dt2D="false" dtr="false" t="normal">COUNTIF(AA180:AL180, "&gt;0")</f>
        <v>3</v>
      </c>
      <c r="AQ180" s="4" t="n">
        <f aca="false" ca="false" dt2D="false" dtr="false" t="normal">COUNTIF(AM180:AO180, "&gt;0")</f>
        <v>0</v>
      </c>
      <c r="AR180" s="4" t="n">
        <f aca="false" ca="false" dt2D="false" dtr="false" t="normal">+AP180+AQ180</f>
        <v>3</v>
      </c>
    </row>
    <row customFormat="true" customHeight="true" ht="13.5" outlineLevel="0" r="181" s="0">
      <c r="A181" s="49" t="n">
        <f aca="false" ca="false" dt2D="false" dtr="false" t="normal">+A180+1</f>
        <v>169</v>
      </c>
      <c r="B181" s="49" t="n">
        <f aca="false" ca="false" dt2D="false" dtr="false" t="normal">+B180+1</f>
        <v>169</v>
      </c>
      <c r="C181" s="50" t="s">
        <v>261</v>
      </c>
      <c r="D181" s="49" t="s">
        <v>274</v>
      </c>
      <c r="E181" s="51" t="s">
        <v>136</v>
      </c>
      <c r="F181" s="52" t="s">
        <v>56</v>
      </c>
      <c r="G181" s="52" t="n">
        <v>9</v>
      </c>
      <c r="H181" s="52" t="n">
        <v>1</v>
      </c>
      <c r="I181" s="53" t="n">
        <v>1996.8</v>
      </c>
      <c r="J181" s="53" t="n">
        <v>1892.9</v>
      </c>
      <c r="K181" s="53" t="n">
        <v>103.9</v>
      </c>
      <c r="L181" s="51" t="n">
        <v>75</v>
      </c>
      <c r="M181" s="54" t="n">
        <f aca="false" ca="false" dt2D="false" dtr="false" t="normal">SUM(N181:R181)</f>
        <v>3591360</v>
      </c>
      <c r="N181" s="54" t="n"/>
      <c r="O181" s="54" t="n"/>
      <c r="P181" s="54" t="n">
        <v>0</v>
      </c>
      <c r="Q181" s="54" t="n">
        <v>419336.388</v>
      </c>
      <c r="R181" s="54" t="n">
        <v>3172023.612</v>
      </c>
      <c r="S181" s="54" t="n">
        <f aca="false" ca="false" dt2D="false" dtr="false" t="normal">+Z181-M181</f>
        <v>0</v>
      </c>
      <c r="T181" s="54" t="n">
        <f aca="false" ca="false" dt2D="false" dtr="false" t="normal">$M181/($J181+$K181)</f>
        <v>1798.5576923076922</v>
      </c>
      <c r="U181" s="54" t="n">
        <f aca="false" ca="false" dt2D="false" dtr="false" t="normal">$M181/($J181+$K181)</f>
        <v>1798.5576923076922</v>
      </c>
      <c r="V181" s="52" t="n">
        <v>2025</v>
      </c>
      <c r="W181" s="58" t="n">
        <v>0</v>
      </c>
      <c r="X181" s="58" t="n">
        <f aca="false" ca="false" dt2D="false" dtr="false" t="normal">+(J181*16.89+K181*28.62)*12</f>
        <v>419336.38800000004</v>
      </c>
      <c r="Y181" s="58" t="n">
        <f aca="false" ca="false" dt2D="false" dtr="false" t="normal">+(J181*16.89+K181*28.62)*12*30-'[3]Лист1'!$AQ$211</f>
        <v>8450677.99</v>
      </c>
      <c r="Z181" s="58" t="n">
        <f aca="false" ca="false" dt2D="false" dtr="false" t="normal">SUM(AA181:AO181)</f>
        <v>3591360</v>
      </c>
      <c r="AA181" s="58" t="n"/>
      <c r="AB181" s="58" t="n"/>
      <c r="AC181" s="58" t="n"/>
      <c r="AD181" s="58" t="n"/>
      <c r="AE181" s="58" t="n"/>
      <c r="AF181" s="58" t="n"/>
      <c r="AG181" s="58" t="n"/>
      <c r="AH181" s="58" t="n">
        <v>3373924.70016</v>
      </c>
      <c r="AI181" s="58" t="n"/>
      <c r="AJ181" s="58" t="n"/>
      <c r="AK181" s="58" t="n"/>
      <c r="AL181" s="58" t="n"/>
      <c r="AM181" s="58" t="n">
        <v>107740.8</v>
      </c>
      <c r="AN181" s="58" t="n">
        <v>35913.6</v>
      </c>
      <c r="AO181" s="58" t="n">
        <v>73780.89984</v>
      </c>
      <c r="AP181" s="4" t="n">
        <f aca="false" ca="false" dt2D="false" dtr="false" t="normal">COUNTIF(AA181:AL181, "&gt;0")</f>
        <v>1</v>
      </c>
      <c r="AQ181" s="4" t="n">
        <f aca="false" ca="false" dt2D="false" dtr="false" t="normal">COUNTIF(AM181:AO181, "&gt;0")</f>
        <v>3</v>
      </c>
      <c r="AR181" s="4" t="n">
        <f aca="false" ca="false" dt2D="false" dtr="false" t="normal">+AP181+AQ181</f>
        <v>4</v>
      </c>
    </row>
    <row customFormat="true" customHeight="true" ht="12.75" outlineLevel="0" r="182" s="0">
      <c r="A182" s="49" t="n">
        <f aca="false" ca="false" dt2D="false" dtr="false" t="normal">+A181+1</f>
        <v>170</v>
      </c>
      <c r="B182" s="49" t="n">
        <f aca="false" ca="false" dt2D="false" dtr="false" t="normal">+B181+1</f>
        <v>170</v>
      </c>
      <c r="C182" s="50" t="s">
        <v>261</v>
      </c>
      <c r="D182" s="49" t="s">
        <v>275</v>
      </c>
      <c r="E182" s="51" t="s">
        <v>136</v>
      </c>
      <c r="F182" s="52" t="s">
        <v>56</v>
      </c>
      <c r="G182" s="52" t="n">
        <v>9</v>
      </c>
      <c r="H182" s="52" t="n">
        <v>1</v>
      </c>
      <c r="I182" s="53" t="n">
        <v>2006.7</v>
      </c>
      <c r="J182" s="53" t="n">
        <v>1890</v>
      </c>
      <c r="K182" s="53" t="n">
        <v>116.7</v>
      </c>
      <c r="L182" s="51" t="n">
        <v>81</v>
      </c>
      <c r="M182" s="54" t="n">
        <f aca="false" ca="false" dt2D="false" dtr="false" t="normal">SUM(N182:R182)</f>
        <v>3591360</v>
      </c>
      <c r="N182" s="54" t="n"/>
      <c r="O182" s="54" t="n"/>
      <c r="P182" s="54" t="n">
        <v>0</v>
      </c>
      <c r="Q182" s="54" t="n">
        <v>2077870.928</v>
      </c>
      <c r="R182" s="54" t="n">
        <v>1513489.072</v>
      </c>
      <c r="S182" s="54" t="n">
        <f aca="false" ca="false" dt2D="false" dtr="false" t="normal">+Z182-M182</f>
        <v>0</v>
      </c>
      <c r="T182" s="54" t="n">
        <f aca="false" ca="false" dt2D="false" dtr="false" t="normal">$M182/($J182+$K182)</f>
        <v>1789.6845567349378</v>
      </c>
      <c r="U182" s="54" t="n">
        <f aca="false" ca="false" dt2D="false" dtr="false" t="normal">$M182/($J182+$K182)</f>
        <v>1789.6845567349378</v>
      </c>
      <c r="V182" s="52" t="n">
        <v>2025</v>
      </c>
      <c r="W182" s="58" t="n">
        <v>1654726.28</v>
      </c>
      <c r="X182" s="58" t="n">
        <f aca="false" ca="false" dt2D="false" dtr="false" t="normal">+(J182*16.89+K182*28.62)*12</f>
        <v>423144.64800000004</v>
      </c>
      <c r="Y182" s="58" t="n">
        <f aca="false" ca="false" dt2D="false" dtr="false" t="normal">+(J182*16.89+K182*28.62)*12*30</f>
        <v>12694339.440000001</v>
      </c>
      <c r="Z182" s="58" t="n">
        <f aca="false" ca="false" dt2D="false" dtr="false" t="normal">SUM(AA182:AO182)</f>
        <v>3591360</v>
      </c>
      <c r="AA182" s="58" t="n"/>
      <c r="AB182" s="58" t="n"/>
      <c r="AC182" s="58" t="n"/>
      <c r="AD182" s="58" t="n"/>
      <c r="AE182" s="58" t="n"/>
      <c r="AF182" s="58" t="n"/>
      <c r="AG182" s="58" t="n"/>
      <c r="AH182" s="58" t="n">
        <v>3373924.70016</v>
      </c>
      <c r="AI182" s="58" t="n"/>
      <c r="AJ182" s="58" t="n"/>
      <c r="AK182" s="58" t="n"/>
      <c r="AL182" s="58" t="n"/>
      <c r="AM182" s="58" t="n">
        <v>107740.8</v>
      </c>
      <c r="AN182" s="58" t="n">
        <v>35913.6</v>
      </c>
      <c r="AO182" s="58" t="n">
        <v>73780.89984</v>
      </c>
      <c r="AP182" s="4" t="n">
        <f aca="false" ca="false" dt2D="false" dtr="false" t="normal">COUNTIF(AA182:AL182, "&gt;0")</f>
        <v>1</v>
      </c>
      <c r="AQ182" s="4" t="n">
        <f aca="false" ca="false" dt2D="false" dtr="false" t="normal">COUNTIF(AM182:AO182, "&gt;0")</f>
        <v>3</v>
      </c>
      <c r="AR182" s="4" t="n">
        <f aca="false" ca="false" dt2D="false" dtr="false" t="normal">+AP182+AQ182</f>
        <v>4</v>
      </c>
    </row>
    <row customFormat="true" customHeight="true" ht="12.75" outlineLevel="0" r="183" s="0">
      <c r="A183" s="49" t="n">
        <f aca="false" ca="false" dt2D="false" dtr="false" t="normal">+A182+1</f>
        <v>171</v>
      </c>
      <c r="B183" s="49" t="n">
        <f aca="false" ca="false" dt2D="false" dtr="false" t="normal">+B182+1</f>
        <v>171</v>
      </c>
      <c r="C183" s="50" t="s">
        <v>261</v>
      </c>
      <c r="D183" s="49" t="s">
        <v>276</v>
      </c>
      <c r="E183" s="51" t="s">
        <v>94</v>
      </c>
      <c r="F183" s="52" t="s">
        <v>56</v>
      </c>
      <c r="G183" s="52" t="n">
        <v>9</v>
      </c>
      <c r="H183" s="52" t="n">
        <v>1</v>
      </c>
      <c r="I183" s="53" t="n">
        <v>2000.79</v>
      </c>
      <c r="J183" s="53" t="n">
        <v>2000.79</v>
      </c>
      <c r="K183" s="53" t="n">
        <v>0</v>
      </c>
      <c r="L183" s="51" t="n">
        <v>99</v>
      </c>
      <c r="M183" s="54" t="n">
        <f aca="false" ca="false" dt2D="false" dtr="false" t="normal">SUM(N183:R183)</f>
        <v>3591360</v>
      </c>
      <c r="N183" s="54" t="n"/>
      <c r="O183" s="54" t="n"/>
      <c r="P183" s="54" t="n">
        <v>0</v>
      </c>
      <c r="Q183" s="54" t="n">
        <v>961924.6972</v>
      </c>
      <c r="R183" s="54" t="n">
        <v>2629435.3028</v>
      </c>
      <c r="S183" s="54" t="n">
        <f aca="false" ca="false" dt2D="false" dtr="false" t="normal">+Z183-M183</f>
        <v>0</v>
      </c>
      <c r="T183" s="54" t="n">
        <f aca="false" ca="false" dt2D="false" dtr="false" t="normal">$M183/($J183+$K183)</f>
        <v>1794.9709864603483</v>
      </c>
      <c r="U183" s="54" t="n">
        <f aca="false" ca="false" dt2D="false" dtr="false" t="normal">$M183/($J183+$K183)</f>
        <v>1794.9709864603483</v>
      </c>
      <c r="V183" s="52" t="n">
        <v>2025</v>
      </c>
      <c r="W183" s="58" t="n">
        <v>556404.58</v>
      </c>
      <c r="X183" s="58" t="n">
        <f aca="false" ca="false" dt2D="false" dtr="false" t="normal">+(J183*16.89+K183*28.62)*12</f>
        <v>405520.1172</v>
      </c>
      <c r="Y183" s="58" t="n">
        <f aca="false" ca="false" dt2D="false" dtr="false" t="normal">+(J183*16.89+K183*28.62)*12*30</f>
        <v>12165603.515999999</v>
      </c>
      <c r="Z183" s="58" t="n">
        <f aca="false" ca="false" dt2D="false" dtr="false" t="normal">SUM(AA183:AO183)</f>
        <v>3591360</v>
      </c>
      <c r="AA183" s="58" t="n"/>
      <c r="AB183" s="58" t="n"/>
      <c r="AC183" s="58" t="n"/>
      <c r="AD183" s="58" t="n"/>
      <c r="AE183" s="58" t="n"/>
      <c r="AF183" s="58" t="n"/>
      <c r="AG183" s="58" t="n"/>
      <c r="AH183" s="58" t="n">
        <v>3373924.70016</v>
      </c>
      <c r="AI183" s="58" t="n"/>
      <c r="AJ183" s="58" t="n"/>
      <c r="AK183" s="58" t="n"/>
      <c r="AL183" s="58" t="n"/>
      <c r="AM183" s="58" t="n">
        <v>107740.8</v>
      </c>
      <c r="AN183" s="58" t="n">
        <v>35913.6</v>
      </c>
      <c r="AO183" s="58" t="n">
        <v>73780.89984</v>
      </c>
      <c r="AP183" s="4" t="n">
        <f aca="false" ca="false" dt2D="false" dtr="false" t="normal">COUNTIF(AA183:AL183, "&gt;0")</f>
        <v>1</v>
      </c>
      <c r="AQ183" s="4" t="n">
        <f aca="false" ca="false" dt2D="false" dtr="false" t="normal">COUNTIF(AM183:AO183, "&gt;0")</f>
        <v>3</v>
      </c>
      <c r="AR183" s="4" t="n">
        <f aca="false" ca="false" dt2D="false" dtr="false" t="normal">+AP183+AQ183</f>
        <v>4</v>
      </c>
    </row>
    <row customFormat="true" customHeight="true" ht="12.75" outlineLevel="0" r="184" s="0">
      <c r="A184" s="49" t="n">
        <f aca="false" ca="false" dt2D="false" dtr="false" t="normal">+A183+1</f>
        <v>172</v>
      </c>
      <c r="B184" s="49" t="n">
        <f aca="false" ca="false" dt2D="false" dtr="false" t="normal">+B183+1</f>
        <v>172</v>
      </c>
      <c r="C184" s="50" t="s">
        <v>261</v>
      </c>
      <c r="D184" s="49" t="s">
        <v>277</v>
      </c>
      <c r="E184" s="51" t="n">
        <v>1991</v>
      </c>
      <c r="F184" s="52" t="s">
        <v>56</v>
      </c>
      <c r="G184" s="52" t="n">
        <v>9</v>
      </c>
      <c r="H184" s="52" t="n">
        <v>3</v>
      </c>
      <c r="I184" s="53" t="n">
        <v>6893.1</v>
      </c>
      <c r="J184" s="53" t="n">
        <v>6102.4</v>
      </c>
      <c r="K184" s="53" t="n">
        <v>65.5</v>
      </c>
      <c r="L184" s="51" t="n">
        <v>255</v>
      </c>
      <c r="M184" s="54" t="n">
        <f aca="false" ca="false" dt2D="false" dtr="false" t="normal">SUM(N184:R184)</f>
        <v>5320168.09</v>
      </c>
      <c r="N184" s="54" t="n"/>
      <c r="O184" s="54" t="n"/>
      <c r="P184" s="54" t="n"/>
      <c r="Q184" s="54" t="n">
        <v>1259329.752</v>
      </c>
      <c r="R184" s="54" t="n">
        <v>4060838.338</v>
      </c>
      <c r="S184" s="54" t="n">
        <f aca="false" ca="false" dt2D="false" dtr="false" t="normal">+Z184-M184</f>
        <v>0</v>
      </c>
      <c r="T184" s="54" t="n">
        <f aca="false" ca="false" dt2D="false" dtr="false" t="normal">$M184/($J184+$K184)</f>
        <v>862.5574490507304</v>
      </c>
      <c r="U184" s="54" t="n">
        <f aca="false" ca="false" dt2D="false" dtr="false" t="normal">$M184/($J184+$K184)</f>
        <v>862.5574490507304</v>
      </c>
      <c r="V184" s="52" t="n">
        <v>2025</v>
      </c>
      <c r="W184" s="58" t="n">
        <v>0</v>
      </c>
      <c r="X184" s="58" t="n">
        <f aca="false" ca="false" dt2D="false" dtr="false" t="normal">+(J184*16.89+K184*28.62)*12</f>
        <v>1259329.7519999999</v>
      </c>
      <c r="Y184" s="58" t="n">
        <f aca="false" ca="false" dt2D="false" dtr="false" t="normal">+(J184*16.89+K184*28.62)*12*30-'[3]Лист1'!$AQ$222</f>
        <v>17945404.989999995</v>
      </c>
      <c r="Z184" s="58" t="n">
        <f aca="false" ca="false" dt2D="false" dtr="false" t="normal">SUM(AA184:AO184)</f>
        <v>5320168.09</v>
      </c>
      <c r="AA184" s="58" t="n"/>
      <c r="AB184" s="58" t="n"/>
      <c r="AC184" s="58" t="n"/>
      <c r="AD184" s="58" t="n">
        <v>5320168.09</v>
      </c>
      <c r="AE184" s="58" t="n"/>
      <c r="AF184" s="58" t="n"/>
      <c r="AG184" s="58" t="n"/>
      <c r="AH184" s="58" t="n"/>
      <c r="AI184" s="58" t="n"/>
      <c r="AJ184" s="58" t="n"/>
      <c r="AK184" s="58" t="n"/>
      <c r="AL184" s="58" t="n"/>
      <c r="AM184" s="58" t="n"/>
      <c r="AN184" s="58" t="n"/>
      <c r="AO184" s="58" t="n"/>
      <c r="AP184" s="4" t="n">
        <f aca="false" ca="false" dt2D="false" dtr="false" t="normal">COUNTIF(AA184:AL184, "&gt;0")</f>
        <v>1</v>
      </c>
      <c r="AQ184" s="4" t="n">
        <f aca="false" ca="false" dt2D="false" dtr="false" t="normal">COUNTIF(AM184:AO184, "&gt;0")</f>
        <v>0</v>
      </c>
      <c r="AR184" s="4" t="n">
        <f aca="false" ca="false" dt2D="false" dtr="false" t="normal">+AP184+AQ184</f>
        <v>1</v>
      </c>
    </row>
    <row customFormat="true" customHeight="true" ht="12.75" outlineLevel="0" r="185" s="0">
      <c r="A185" s="49" t="n">
        <f aca="false" ca="false" dt2D="false" dtr="false" t="normal">+A184+1</f>
        <v>173</v>
      </c>
      <c r="B185" s="49" t="n">
        <f aca="false" ca="false" dt2D="false" dtr="false" t="normal">+B184+1</f>
        <v>173</v>
      </c>
      <c r="C185" s="50" t="s">
        <v>261</v>
      </c>
      <c r="D185" s="49" t="s">
        <v>277</v>
      </c>
      <c r="E185" s="53" t="s">
        <v>85</v>
      </c>
      <c r="F185" s="52" t="s">
        <v>56</v>
      </c>
      <c r="G185" s="52" t="n">
        <v>9</v>
      </c>
      <c r="H185" s="52" t="n">
        <v>3</v>
      </c>
      <c r="I185" s="53" t="n">
        <v>6167.9</v>
      </c>
      <c r="J185" s="53" t="n">
        <v>6102.4</v>
      </c>
      <c r="K185" s="53" t="n">
        <v>65.5</v>
      </c>
      <c r="L185" s="51" t="n">
        <v>255</v>
      </c>
      <c r="M185" s="54" t="n">
        <f aca="false" ca="false" dt2D="false" dtr="false" t="normal">SUM(N185:R185)</f>
        <v>16202235.85048</v>
      </c>
      <c r="N185" s="54" t="n"/>
      <c r="O185" s="54" t="n">
        <v>0</v>
      </c>
      <c r="P185" s="54" t="n">
        <v>0</v>
      </c>
      <c r="Q185" s="54" t="n">
        <v>1259329.752</v>
      </c>
      <c r="R185" s="54" t="n">
        <v>14942906.09848</v>
      </c>
      <c r="S185" s="54" t="n">
        <f aca="false" ca="false" dt2D="false" dtr="false" t="normal">+Z185-M185</f>
        <v>0</v>
      </c>
      <c r="T185" s="54" t="n">
        <f aca="false" ca="false" dt2D="false" dtr="false" t="normal">$M185/($J185+$K185)</f>
        <v>2626.864224530229</v>
      </c>
      <c r="U185" s="54" t="n">
        <f aca="false" ca="false" dt2D="false" dtr="false" t="normal">$M185/($J185+$K185)</f>
        <v>2626.864224530229</v>
      </c>
      <c r="V185" s="52" t="n">
        <v>2027</v>
      </c>
      <c r="W185" s="56" t="n">
        <v>0</v>
      </c>
      <c r="X185" s="56" t="n">
        <f aca="false" ca="false" dt2D="false" dtr="false" t="normal">+(J185*16.89+K185*28.62)*12</f>
        <v>1259329.7519999999</v>
      </c>
      <c r="Y185" s="56" t="n">
        <f aca="false" ca="false" dt2D="false" dtr="false" t="normal">+(J185*16.89+K185*28.62)*12*30-'[3]Лист1'!$AQ$222</f>
        <v>17945404.989999995</v>
      </c>
      <c r="Z185" s="69" t="n">
        <f aca="false" ca="true" dt2D="false" dtr="false" t="normal">SUBTOTAL(9, AA185:AO185)</f>
        <v>16202235.85048</v>
      </c>
      <c r="AA185" s="58" t="n"/>
      <c r="AB185" s="58" t="n"/>
      <c r="AC185" s="58" t="n"/>
      <c r="AD185" s="58" t="n"/>
      <c r="AE185" s="58" t="n"/>
      <c r="AF185" s="58" t="n"/>
      <c r="AG185" s="58" t="n">
        <v>0</v>
      </c>
      <c r="AH185" s="58" t="n">
        <v>10121774.10048</v>
      </c>
      <c r="AI185" s="58" t="n"/>
      <c r="AJ185" s="58" t="n">
        <v>4620151.77</v>
      </c>
      <c r="AK185" s="58" t="n"/>
      <c r="AL185" s="58" t="n"/>
      <c r="AM185" s="58" t="n">
        <v>914864.74</v>
      </c>
      <c r="AN185" s="58" t="n">
        <v>181178.52</v>
      </c>
      <c r="AO185" s="58" t="n">
        <v>364266.72</v>
      </c>
      <c r="AP185" s="4" t="n">
        <f aca="false" ca="false" dt2D="false" dtr="false" t="normal">COUNTIF(AA185:AL185, "&gt;0")</f>
        <v>2</v>
      </c>
      <c r="AQ185" s="4" t="n">
        <f aca="false" ca="false" dt2D="false" dtr="false" t="normal">COUNTIF(AM185:AO185, "&gt;0")</f>
        <v>3</v>
      </c>
      <c r="AR185" s="4" t="n">
        <f aca="false" ca="false" dt2D="false" dtr="false" t="normal">+AP185+AQ185</f>
        <v>5</v>
      </c>
    </row>
    <row customFormat="true" customHeight="true" ht="12.75" outlineLevel="0" r="186" s="0">
      <c r="A186" s="49" t="n">
        <f aca="false" ca="false" dt2D="false" dtr="false" t="normal">+A185+1</f>
        <v>174</v>
      </c>
      <c r="B186" s="49" t="n">
        <f aca="false" ca="false" dt2D="false" dtr="false" t="normal">+B185+1</f>
        <v>174</v>
      </c>
      <c r="C186" s="50" t="s">
        <v>261</v>
      </c>
      <c r="D186" s="49" t="s">
        <v>278</v>
      </c>
      <c r="E186" s="51" t="n">
        <v>1991</v>
      </c>
      <c r="F186" s="52" t="s">
        <v>56</v>
      </c>
      <c r="G186" s="52" t="n">
        <v>9</v>
      </c>
      <c r="H186" s="52" t="n">
        <v>1</v>
      </c>
      <c r="I186" s="53" t="n">
        <v>2282.58</v>
      </c>
      <c r="J186" s="53" t="n">
        <v>1973.3</v>
      </c>
      <c r="K186" s="53" t="n">
        <v>54.5</v>
      </c>
      <c r="L186" s="51" t="n">
        <v>71</v>
      </c>
      <c r="M186" s="54" t="n">
        <f aca="false" ca="false" dt2D="false" dtr="false" t="normal">SUM(N186:R186)</f>
        <v>4688828.09</v>
      </c>
      <c r="N186" s="54" t="n"/>
      <c r="O186" s="54" t="n"/>
      <c r="P186" s="54" t="n"/>
      <c r="Q186" s="54" t="n">
        <v>1986600.104</v>
      </c>
      <c r="R186" s="54" t="n">
        <v>2702227.986</v>
      </c>
      <c r="S186" s="54" t="n">
        <f aca="false" ca="false" dt2D="false" dtr="false" t="normal">+Z186-M186</f>
        <v>0</v>
      </c>
      <c r="T186" s="54" t="n">
        <f aca="false" ca="false" dt2D="false" dtr="false" t="normal">$M186/($J186+$K186)</f>
        <v>2312.27344412664</v>
      </c>
      <c r="U186" s="54" t="n">
        <f aca="false" ca="false" dt2D="false" dtr="false" t="normal">$M186/($J186+$K186)</f>
        <v>2312.27344412664</v>
      </c>
      <c r="V186" s="52" t="n">
        <v>2025</v>
      </c>
      <c r="W186" s="58" t="n">
        <v>1567934.18</v>
      </c>
      <c r="X186" s="58" t="n">
        <f aca="false" ca="false" dt2D="false" dtr="false" t="normal">+(J186*16.89+K186*28.62)*12</f>
        <v>418665.92400000006</v>
      </c>
      <c r="Y186" s="58" t="n">
        <f aca="false" ca="false" dt2D="false" dtr="false" t="normal">+(J186*16.89+K186*28.62)*12*30</f>
        <v>12559977.720000003</v>
      </c>
      <c r="Z186" s="58" t="n">
        <f aca="false" ca="false" dt2D="false" dtr="false" t="normal">SUM(AA186:AO186)</f>
        <v>4688828.09</v>
      </c>
      <c r="AA186" s="58" t="n"/>
      <c r="AB186" s="58" t="n">
        <v>3193475.51</v>
      </c>
      <c r="AC186" s="58" t="n">
        <v>1495352.58</v>
      </c>
      <c r="AD186" s="58" t="n"/>
      <c r="AE186" s="58" t="n"/>
      <c r="AF186" s="58" t="n"/>
      <c r="AG186" s="58" t="n"/>
      <c r="AH186" s="58" t="n"/>
      <c r="AI186" s="58" t="n"/>
      <c r="AJ186" s="58" t="n"/>
      <c r="AK186" s="58" t="n"/>
      <c r="AL186" s="58" t="n"/>
      <c r="AM186" s="58" t="n"/>
      <c r="AN186" s="58" t="n"/>
      <c r="AO186" s="58" t="n"/>
      <c r="AP186" s="4" t="n">
        <f aca="false" ca="false" dt2D="false" dtr="false" t="normal">COUNTIF(AA186:AL186, "&gt;0")</f>
        <v>2</v>
      </c>
      <c r="AQ186" s="4" t="n">
        <f aca="false" ca="false" dt2D="false" dtr="false" t="normal">COUNTIF(AM186:AO186, "&gt;0")</f>
        <v>0</v>
      </c>
      <c r="AR186" s="4" t="n">
        <f aca="false" ca="false" dt2D="false" dtr="false" t="normal">+AP186+AQ186</f>
        <v>2</v>
      </c>
    </row>
    <row customFormat="true" customHeight="true" ht="12.75" outlineLevel="0" r="187" s="0">
      <c r="A187" s="49" t="n">
        <f aca="false" ca="false" dt2D="false" dtr="false" t="normal">+A186+1</f>
        <v>175</v>
      </c>
      <c r="B187" s="49" t="n">
        <f aca="false" ca="false" dt2D="false" dtr="false" t="normal">+B186+1</f>
        <v>175</v>
      </c>
      <c r="C187" s="50" t="s">
        <v>279</v>
      </c>
      <c r="D187" s="49" t="s">
        <v>280</v>
      </c>
      <c r="E187" s="51" t="n">
        <v>1985</v>
      </c>
      <c r="F187" s="52" t="s">
        <v>56</v>
      </c>
      <c r="G187" s="52" t="n">
        <v>5</v>
      </c>
      <c r="H187" s="52" t="n">
        <v>1</v>
      </c>
      <c r="I187" s="53" t="n">
        <v>3093.6</v>
      </c>
      <c r="J187" s="53" t="n">
        <v>1867</v>
      </c>
      <c r="K187" s="53" t="n">
        <v>323</v>
      </c>
      <c r="L187" s="51" t="n">
        <v>98</v>
      </c>
      <c r="M187" s="54" t="n">
        <f aca="false" ca="false" dt2D="false" dtr="false" t="normal">SUM(N187:R187)</f>
        <v>8438905.98</v>
      </c>
      <c r="N187" s="54" t="n"/>
      <c r="O187" s="54" t="n">
        <v>3413965.85</v>
      </c>
      <c r="P187" s="54" t="n">
        <v>0</v>
      </c>
      <c r="Q187" s="54" t="n">
        <v>383244</v>
      </c>
      <c r="R187" s="54" t="n">
        <v>4641696.13</v>
      </c>
      <c r="S187" s="54" t="n">
        <f aca="false" ca="false" dt2D="false" dtr="false" t="normal">+Z187-M187</f>
        <v>0</v>
      </c>
      <c r="T187" s="54" t="n">
        <f aca="false" ca="false" dt2D="false" dtr="false" t="normal">$M187/($J187+$K187)</f>
        <v>3853.3817260273977</v>
      </c>
      <c r="U187" s="54" t="n">
        <f aca="false" ca="false" dt2D="false" dtr="false" t="normal">$M187/($J187+$K187)</f>
        <v>3853.3817260273977</v>
      </c>
      <c r="V187" s="52" t="n">
        <v>2025</v>
      </c>
      <c r="W187" s="58" t="n">
        <v>0</v>
      </c>
      <c r="X187" s="58" t="n">
        <f aca="false" ca="false" dt2D="false" dtr="false" t="normal">+(J187*12.71+K187*25.41)*12</f>
        <v>383244.00000000006</v>
      </c>
      <c r="Y187" s="58" t="n">
        <f aca="false" ca="false" dt2D="false" dtr="false" t="normal">+(J187*12.71+K187*25.41)*12*30-'[3]Лист1'!$AQ$242</f>
        <v>4641696.130000002</v>
      </c>
      <c r="Z187" s="58" t="n">
        <f aca="false" ca="false" dt2D="false" dtr="false" t="normal">SUM(AA187:AO187)</f>
        <v>8438905.98</v>
      </c>
      <c r="AA187" s="58" t="n">
        <v>8438905.98</v>
      </c>
      <c r="AB187" s="58" t="n"/>
      <c r="AC187" s="58" t="n"/>
      <c r="AD187" s="58" t="n"/>
      <c r="AE187" s="58" t="n"/>
      <c r="AF187" s="58" t="n"/>
      <c r="AG187" s="58" t="n"/>
      <c r="AH187" s="58" t="n"/>
      <c r="AI187" s="58" t="n"/>
      <c r="AJ187" s="58" t="n"/>
      <c r="AK187" s="58" t="n"/>
      <c r="AL187" s="58" t="n"/>
      <c r="AM187" s="58" t="n"/>
      <c r="AN187" s="58" t="n"/>
      <c r="AO187" s="58" t="n"/>
      <c r="AP187" s="4" t="n">
        <f aca="false" ca="false" dt2D="false" dtr="false" t="normal">COUNTIF(AA187:AL187, "&gt;0")</f>
        <v>1</v>
      </c>
      <c r="AQ187" s="4" t="n">
        <f aca="false" ca="false" dt2D="false" dtr="false" t="normal">COUNTIF(AM187:AO187, "&gt;0")</f>
        <v>0</v>
      </c>
      <c r="AR187" s="4" t="n">
        <f aca="false" ca="false" dt2D="false" dtr="false" t="normal">+AP187+AQ187</f>
        <v>1</v>
      </c>
    </row>
    <row customFormat="true" customHeight="true" ht="12.75" outlineLevel="0" r="188" s="0">
      <c r="A188" s="49" t="n">
        <f aca="false" ca="false" dt2D="false" dtr="false" t="normal">+A187+1</f>
        <v>176</v>
      </c>
      <c r="B188" s="49" t="n">
        <f aca="false" ca="false" dt2D="false" dtr="false" t="normal">+B187+1</f>
        <v>176</v>
      </c>
      <c r="C188" s="50" t="s">
        <v>281</v>
      </c>
      <c r="D188" s="49" t="s">
        <v>282</v>
      </c>
      <c r="E188" s="51" t="s">
        <v>102</v>
      </c>
      <c r="F188" s="52" t="s">
        <v>56</v>
      </c>
      <c r="G188" s="52" t="n">
        <v>5</v>
      </c>
      <c r="H188" s="52" t="n">
        <v>5</v>
      </c>
      <c r="I188" s="53" t="n">
        <v>5624.44</v>
      </c>
      <c r="J188" s="53" t="n">
        <v>5146.5</v>
      </c>
      <c r="K188" s="53" t="n">
        <v>235.4</v>
      </c>
      <c r="L188" s="51" t="n">
        <v>197</v>
      </c>
      <c r="M188" s="54" t="n">
        <f aca="false" ca="false" dt2D="false" dtr="false" t="normal">SUM(N188:R188)</f>
        <v>15612840.12</v>
      </c>
      <c r="N188" s="54" t="n"/>
      <c r="O188" s="54" t="n"/>
      <c r="P188" s="54" t="n"/>
      <c r="Q188" s="54" t="n">
        <v>3253906.898</v>
      </c>
      <c r="R188" s="54" t="n">
        <v>12358933.222</v>
      </c>
      <c r="S188" s="54" t="n">
        <f aca="false" ca="false" dt2D="false" dtr="false" t="normal">+Z188-M188</f>
        <v>0</v>
      </c>
      <c r="T188" s="54" t="n">
        <f aca="false" ca="false" dt2D="false" dtr="false" t="normal">$M188/($J188+$K188)</f>
        <v>2900.9903788624833</v>
      </c>
      <c r="U188" s="54" t="n">
        <f aca="false" ca="false" dt2D="false" dtr="false" t="normal">$M188/($J188+$K188)</f>
        <v>2900.9903788624833</v>
      </c>
      <c r="V188" s="52" t="n">
        <v>2025</v>
      </c>
      <c r="W188" s="58" t="n">
        <v>2397184.55</v>
      </c>
      <c r="X188" s="58" t="n">
        <f aca="false" ca="false" dt2D="false" dtr="false" t="normal">+(J188*12.71+K188*25.41)*12</f>
        <v>856722.3480000001</v>
      </c>
      <c r="Y188" s="58" t="n">
        <f aca="false" ca="false" dt2D="false" dtr="false" t="normal">+(J188*12.71+K188*25.41)*12*30</f>
        <v>25701670.440000005</v>
      </c>
      <c r="Z188" s="58" t="n">
        <f aca="false" ca="false" dt2D="false" dtr="false" t="normal">SUM(AA188:AO188)</f>
        <v>15612840.12</v>
      </c>
      <c r="AA188" s="58" t="n"/>
      <c r="AB188" s="58" t="n"/>
      <c r="AC188" s="58" t="n"/>
      <c r="AD188" s="58" t="n"/>
      <c r="AE188" s="58" t="n"/>
      <c r="AF188" s="58" t="n"/>
      <c r="AG188" s="58" t="n"/>
      <c r="AH188" s="58" t="n"/>
      <c r="AI188" s="58" t="n">
        <v>15612840.12</v>
      </c>
      <c r="AJ188" s="58" t="n"/>
      <c r="AK188" s="58" t="n"/>
      <c r="AL188" s="58" t="n"/>
      <c r="AM188" s="58" t="n"/>
      <c r="AN188" s="58" t="n"/>
      <c r="AO188" s="58" t="n"/>
      <c r="AP188" s="4" t="n">
        <f aca="false" ca="false" dt2D="false" dtr="false" t="normal">COUNTIF(AA188:AL188, "&gt;0")</f>
        <v>1</v>
      </c>
      <c r="AQ188" s="4" t="n">
        <f aca="false" ca="false" dt2D="false" dtr="false" t="normal">COUNTIF(AM188:AO188, "&gt;0")</f>
        <v>0</v>
      </c>
      <c r="AR188" s="4" t="n">
        <f aca="false" ca="false" dt2D="false" dtr="false" t="normal">+AP188+AQ188</f>
        <v>1</v>
      </c>
    </row>
    <row customHeight="true" ht="12.75" outlineLevel="0" r="189">
      <c r="A189" s="49" t="n">
        <f aca="false" ca="false" dt2D="false" dtr="false" t="normal">+A188+1</f>
        <v>177</v>
      </c>
      <c r="B189" s="49" t="n">
        <f aca="false" ca="false" dt2D="false" dtr="false" t="normal">+B188+1</f>
        <v>177</v>
      </c>
      <c r="C189" s="50" t="s">
        <v>261</v>
      </c>
      <c r="D189" s="49" t="s">
        <v>283</v>
      </c>
      <c r="E189" s="51" t="s">
        <v>161</v>
      </c>
      <c r="F189" s="52" t="s">
        <v>56</v>
      </c>
      <c r="G189" s="52" t="n">
        <v>4</v>
      </c>
      <c r="H189" s="52" t="n">
        <v>6</v>
      </c>
      <c r="I189" s="53" t="n">
        <v>3691.8</v>
      </c>
      <c r="J189" s="53" t="n">
        <v>3283.1</v>
      </c>
      <c r="K189" s="53" t="n">
        <v>408.7</v>
      </c>
      <c r="L189" s="51" t="n">
        <v>166</v>
      </c>
      <c r="M189" s="54" t="n">
        <f aca="false" ca="false" dt2D="false" dtr="false" t="normal">SUM(N189:R189)</f>
        <v>19271005.71</v>
      </c>
      <c r="N189" s="54" t="n"/>
      <c r="O189" s="54" t="n">
        <v>0</v>
      </c>
      <c r="P189" s="54" t="n">
        <v>0</v>
      </c>
      <c r="Q189" s="54" t="n">
        <v>2958155.536</v>
      </c>
      <c r="R189" s="54" t="n">
        <v>16312850.174</v>
      </c>
      <c r="S189" s="54" t="n">
        <f aca="false" ca="false" dt2D="false" dtr="false" t="normal">+Z189-M189</f>
        <v>0</v>
      </c>
      <c r="T189" s="54" t="n">
        <f aca="false" ca="false" dt2D="false" dtr="false" t="normal">$M189/($J189+$K189)</f>
        <v>5219.948456037706</v>
      </c>
      <c r="U189" s="54" t="n">
        <f aca="false" ca="false" dt2D="false" dtr="false" t="normal">$M189/($J189+$K189)</f>
        <v>5219.948456037706</v>
      </c>
      <c r="V189" s="52" t="n">
        <v>2025</v>
      </c>
      <c r="W189" s="56" t="n">
        <v>2332796.32</v>
      </c>
      <c r="X189" s="56" t="n">
        <f aca="false" ca="false" dt2D="false" dtr="false" t="normal">+(J189*12.71+K189*25.41)*12</f>
        <v>625359.216</v>
      </c>
      <c r="Y189" s="56" t="n">
        <f aca="false" ca="false" dt2D="false" dtr="false" t="normal">+(J189*12.71+K189*25.41)*12*30</f>
        <v>18760776.48</v>
      </c>
      <c r="Z189" s="60" t="n">
        <f aca="false" ca="true" dt2D="false" dtr="false" t="normal">SUBTOTAL(9, AA189:AO189)</f>
        <v>19271005.71</v>
      </c>
      <c r="AA189" s="0" t="n">
        <v>12558076.36</v>
      </c>
      <c r="AM189" s="61" t="n">
        <v>5133807.48</v>
      </c>
      <c r="AN189" s="61" t="n">
        <v>541584.48</v>
      </c>
      <c r="AO189" s="61" t="n">
        <v>1037537.39</v>
      </c>
      <c r="AP189" s="4" t="n">
        <f aca="false" ca="false" dt2D="false" dtr="false" t="normal">COUNTIF(AA189:AL189, "&gt;0")</f>
        <v>1</v>
      </c>
      <c r="AQ189" s="4" t="n">
        <f aca="false" ca="false" dt2D="false" dtr="false" t="normal">COUNTIF(AM189:AO189, "&gt;0")</f>
        <v>3</v>
      </c>
      <c r="AR189" s="4" t="n">
        <f aca="false" ca="false" dt2D="false" dtr="false" t="normal">+AP189+AQ189</f>
        <v>4</v>
      </c>
    </row>
    <row customHeight="true" ht="12.75" outlineLevel="0" r="190">
      <c r="A190" s="49" t="n">
        <f aca="false" ca="false" dt2D="false" dtr="false" t="normal">+A189+1</f>
        <v>178</v>
      </c>
      <c r="B190" s="49" t="n">
        <f aca="false" ca="false" dt2D="false" dtr="false" t="normal">+B189+1</f>
        <v>178</v>
      </c>
      <c r="C190" s="50" t="s">
        <v>261</v>
      </c>
      <c r="D190" s="49" t="s">
        <v>284</v>
      </c>
      <c r="E190" s="51" t="s">
        <v>193</v>
      </c>
      <c r="F190" s="52" t="s">
        <v>56</v>
      </c>
      <c r="G190" s="52" t="n">
        <v>9</v>
      </c>
      <c r="H190" s="52" t="n">
        <v>1</v>
      </c>
      <c r="I190" s="53" t="n">
        <v>1995.96</v>
      </c>
      <c r="J190" s="53" t="n">
        <v>1951.96</v>
      </c>
      <c r="K190" s="53" t="n">
        <v>44</v>
      </c>
      <c r="L190" s="51" t="n">
        <v>70</v>
      </c>
      <c r="M190" s="54" t="n">
        <f aca="false" ca="false" dt2D="false" dtr="false" t="normal">SUM(N190:R190)</f>
        <v>14740183.47</v>
      </c>
      <c r="N190" s="54" t="n"/>
      <c r="O190" s="54" t="n">
        <v>0</v>
      </c>
      <c r="P190" s="54" t="n">
        <v>0</v>
      </c>
      <c r="Q190" s="54" t="n">
        <v>410734.6128</v>
      </c>
      <c r="R190" s="54" t="n">
        <v>14329448.8572</v>
      </c>
      <c r="S190" s="54" t="n">
        <f aca="false" ca="false" dt2D="false" dtr="false" t="normal">+Z190-M190</f>
        <v>0</v>
      </c>
      <c r="T190" s="54" t="n">
        <f aca="false" ca="false" dt2D="false" dtr="false" t="normal">$M190/($J190+$K190)</f>
        <v>7385.009454097277</v>
      </c>
      <c r="U190" s="54" t="n">
        <f aca="false" ca="false" dt2D="false" dtr="false" t="normal">$M190/($J190+$K190)</f>
        <v>7385.009454097277</v>
      </c>
      <c r="V190" s="52" t="n">
        <v>2025</v>
      </c>
      <c r="W190" s="56" t="n">
        <v>0</v>
      </c>
      <c r="X190" s="56" t="n">
        <f aca="false" ca="false" dt2D="false" dtr="false" t="normal">+(J190*16.89+K190*28.62)*12</f>
        <v>410734.6128</v>
      </c>
      <c r="Y190" s="56" t="n">
        <f aca="false" ca="false" dt2D="false" dtr="false" t="normal">+(J190*16.89+K190*28.62)*12*30-'[3]Лист1'!$AQ$177</f>
        <v>11800594.794</v>
      </c>
      <c r="Z190" s="60" t="n">
        <f aca="false" ca="true" dt2D="false" dtr="false" t="normal">SUBTOTAL(9, AA190:AO190)</f>
        <v>14740183.47</v>
      </c>
      <c r="AA190" s="0" t="n">
        <v>5489080.97</v>
      </c>
      <c r="AC190" s="0" t="n">
        <v>2855478.34</v>
      </c>
      <c r="AM190" s="61" t="n">
        <v>4944112.08</v>
      </c>
      <c r="AN190" s="61" t="n">
        <v>499363.84</v>
      </c>
      <c r="AO190" s="61" t="n">
        <v>952148.24</v>
      </c>
      <c r="AP190" s="4" t="n">
        <f aca="false" ca="false" dt2D="false" dtr="false" t="normal">COUNTIF(AA190:AL190, "&gt;0")</f>
        <v>2</v>
      </c>
      <c r="AQ190" s="4" t="n">
        <f aca="false" ca="false" dt2D="false" dtr="false" t="normal">COUNTIF(AM190:AO190, "&gt;0")</f>
        <v>3</v>
      </c>
      <c r="AR190" s="4" t="n">
        <f aca="false" ca="false" dt2D="false" dtr="false" t="normal">+AP190+AQ190</f>
        <v>5</v>
      </c>
    </row>
    <row customHeight="true" ht="12.75" outlineLevel="0" r="191">
      <c r="A191" s="49" t="n">
        <f aca="false" ca="false" dt2D="false" dtr="false" t="normal">+A190+1</f>
        <v>179</v>
      </c>
      <c r="B191" s="49" t="n">
        <f aca="false" ca="false" dt2D="false" dtr="false" t="normal">+B190+1</f>
        <v>179</v>
      </c>
      <c r="C191" s="50" t="s">
        <v>261</v>
      </c>
      <c r="D191" s="49" t="s">
        <v>285</v>
      </c>
      <c r="E191" s="51" t="s">
        <v>154</v>
      </c>
      <c r="F191" s="52" t="s">
        <v>56</v>
      </c>
      <c r="G191" s="52" t="n">
        <v>9</v>
      </c>
      <c r="H191" s="52" t="n">
        <v>1</v>
      </c>
      <c r="I191" s="53" t="n">
        <v>1988.05</v>
      </c>
      <c r="J191" s="53" t="n">
        <v>1988.05</v>
      </c>
      <c r="K191" s="53" t="n">
        <v>0</v>
      </c>
      <c r="L191" s="51" t="n">
        <v>92</v>
      </c>
      <c r="M191" s="54" t="n">
        <f aca="false" ca="false" dt2D="false" dtr="false" t="normal">SUM(N191:R191)</f>
        <v>14681768.039999997</v>
      </c>
      <c r="N191" s="54" t="n"/>
      <c r="O191" s="54" t="n">
        <v>0</v>
      </c>
      <c r="P191" s="54" t="n">
        <v>0</v>
      </c>
      <c r="Q191" s="54" t="n">
        <v>402937.974</v>
      </c>
      <c r="R191" s="54" t="n">
        <v>14278830.066</v>
      </c>
      <c r="S191" s="54" t="n">
        <f aca="false" ca="false" dt2D="false" dtr="false" t="normal">+Z191-M191</f>
        <v>0</v>
      </c>
      <c r="T191" s="54" t="n">
        <f aca="false" ca="false" dt2D="false" dtr="false" t="normal">$M191/($J191+$K191)</f>
        <v>7385.009451472547</v>
      </c>
      <c r="U191" s="54" t="n">
        <f aca="false" ca="false" dt2D="false" dtr="false" t="normal">$M191/($J191+$K191)</f>
        <v>7385.009451472547</v>
      </c>
      <c r="V191" s="52" t="n">
        <v>2025</v>
      </c>
      <c r="W191" s="56" t="n">
        <v>0</v>
      </c>
      <c r="X191" s="56" t="n">
        <f aca="false" ca="false" dt2D="false" dtr="false" t="normal">+(J191*16.89+K191*28.62)*12</f>
        <v>402937.974</v>
      </c>
      <c r="Y191" s="56" t="n">
        <f aca="false" ca="false" dt2D="false" dtr="false" t="normal">+(J191*16.89+K191*28.62)*12*30-'[3]Лист1'!$AQ$178</f>
        <v>11456637.709999999</v>
      </c>
      <c r="Z191" s="60" t="n">
        <f aca="false" ca="true" dt2D="false" dtr="false" t="normal">SUBTOTAL(9, AA191:AO191)</f>
        <v>14681768.039999997</v>
      </c>
      <c r="AA191" s="0" t="n">
        <v>5467327.71</v>
      </c>
      <c r="AC191" s="0" t="n">
        <v>2844162.06</v>
      </c>
      <c r="AM191" s="61" t="n">
        <v>4924518.54</v>
      </c>
      <c r="AN191" s="61" t="n">
        <v>497384.86</v>
      </c>
      <c r="AO191" s="61" t="n">
        <v>948374.87</v>
      </c>
      <c r="AP191" s="4" t="n">
        <f aca="false" ca="false" dt2D="false" dtr="false" t="normal">COUNTIF(AA191:AL191, "&gt;0")</f>
        <v>2</v>
      </c>
      <c r="AQ191" s="4" t="n">
        <f aca="false" ca="false" dt2D="false" dtr="false" t="normal">COUNTIF(AM191:AO191, "&gt;0")</f>
        <v>3</v>
      </c>
      <c r="AR191" s="4" t="n">
        <f aca="false" ca="false" dt2D="false" dtr="false" t="normal">+AP191+AQ191</f>
        <v>5</v>
      </c>
    </row>
    <row customHeight="true" ht="12.75" outlineLevel="0" r="192">
      <c r="A192" s="49" t="n">
        <f aca="false" ca="false" dt2D="false" dtr="false" t="normal">+A191+1</f>
        <v>180</v>
      </c>
      <c r="B192" s="49" t="n">
        <f aca="false" ca="false" dt2D="false" dtr="false" t="normal">+B191+1</f>
        <v>180</v>
      </c>
      <c r="C192" s="50" t="s">
        <v>261</v>
      </c>
      <c r="D192" s="49" t="s">
        <v>286</v>
      </c>
      <c r="E192" s="51" t="s">
        <v>154</v>
      </c>
      <c r="F192" s="52" t="s">
        <v>56</v>
      </c>
      <c r="G192" s="52" t="n">
        <v>5</v>
      </c>
      <c r="H192" s="52" t="n">
        <v>6</v>
      </c>
      <c r="I192" s="53" t="n">
        <v>5494.57</v>
      </c>
      <c r="J192" s="53" t="n">
        <v>4425.17</v>
      </c>
      <c r="K192" s="53" t="n">
        <v>1069.4</v>
      </c>
      <c r="L192" s="51" t="n">
        <v>214</v>
      </c>
      <c r="M192" s="54" t="n">
        <f aca="false" ca="false" dt2D="false" dtr="false" t="normal">SUM(N192:R192)</f>
        <v>43510854.71</v>
      </c>
      <c r="N192" s="54" t="n"/>
      <c r="O192" s="54" t="n">
        <v>0</v>
      </c>
      <c r="P192" s="54" t="n">
        <v>0</v>
      </c>
      <c r="Q192" s="54" t="n">
        <v>4583878.3664</v>
      </c>
      <c r="R192" s="54" t="n">
        <v>38926976.3436</v>
      </c>
      <c r="S192" s="54" t="n">
        <f aca="false" ca="false" dt2D="false" dtr="false" t="normal">+Z192-M192</f>
        <v>0</v>
      </c>
      <c r="T192" s="54" t="n">
        <f aca="false" ca="false" dt2D="false" dtr="false" t="normal">$M192/($J192+$K192)</f>
        <v>7918.8825895384</v>
      </c>
      <c r="U192" s="54" t="n">
        <f aca="false" ca="false" dt2D="false" dtr="false" t="normal">$M192/($J192+$K192)</f>
        <v>7918.8825895384</v>
      </c>
      <c r="V192" s="52" t="n">
        <v>2025</v>
      </c>
      <c r="W192" s="56" t="n">
        <v>3582869.99</v>
      </c>
      <c r="X192" s="56" t="n">
        <f aca="false" ca="false" dt2D="false" dtr="false" t="normal">+(J192*12.71+K192*25.41)*12</f>
        <v>1001008.3764000001</v>
      </c>
      <c r="Y192" s="56" t="n">
        <f aca="false" ca="false" dt2D="false" dtr="false" t="normal">+(J192*12.71+K192*25.41)*12*30</f>
        <v>30030251.292000003</v>
      </c>
      <c r="Z192" s="60" t="n">
        <f aca="false" ca="true" dt2D="false" dtr="false" t="normal">SUBTOTAL(9, AA192:AO192)</f>
        <v>43510854.71</v>
      </c>
      <c r="AA192" s="0" t="n">
        <v>18690402.96</v>
      </c>
      <c r="AC192" s="0" t="n">
        <v>8817986.37</v>
      </c>
      <c r="AM192" s="61" t="n">
        <v>12259884.04</v>
      </c>
      <c r="AN192" s="61" t="n">
        <v>1284211.78</v>
      </c>
      <c r="AO192" s="61" t="n">
        <v>2458369.56</v>
      </c>
      <c r="AP192" s="4" t="n">
        <f aca="false" ca="false" dt2D="false" dtr="false" t="normal">COUNTIF(AA192:AL192, "&gt;0")</f>
        <v>2</v>
      </c>
      <c r="AQ192" s="4" t="n">
        <f aca="false" ca="false" dt2D="false" dtr="false" t="normal">COUNTIF(AM192:AO192, "&gt;0")</f>
        <v>3</v>
      </c>
      <c r="AR192" s="4" t="n">
        <f aca="false" ca="false" dt2D="false" dtr="false" t="normal">+AP192+AQ192</f>
        <v>5</v>
      </c>
    </row>
    <row customFormat="true" customHeight="true" ht="12.75" outlineLevel="0" r="193" s="0">
      <c r="A193" s="49" t="n">
        <f aca="false" ca="false" dt2D="false" dtr="false" t="normal">+A192+1</f>
        <v>181</v>
      </c>
      <c r="B193" s="49" t="n">
        <f aca="false" ca="false" dt2D="false" dtr="false" t="normal">+B192+1</f>
        <v>181</v>
      </c>
      <c r="C193" s="50" t="s">
        <v>287</v>
      </c>
      <c r="D193" s="49" t="s">
        <v>288</v>
      </c>
      <c r="E193" s="51" t="n">
        <v>1982</v>
      </c>
      <c r="F193" s="52" t="s">
        <v>56</v>
      </c>
      <c r="G193" s="52" t="n">
        <v>5</v>
      </c>
      <c r="H193" s="52" t="n">
        <v>1</v>
      </c>
      <c r="I193" s="53" t="n">
        <v>982.9</v>
      </c>
      <c r="J193" s="53" t="n">
        <v>982.9</v>
      </c>
      <c r="K193" s="53" t="n"/>
      <c r="L193" s="51" t="n">
        <v>23</v>
      </c>
      <c r="M193" s="54" t="n">
        <f aca="false" ca="false" dt2D="false" dtr="false" t="normal">SUM(N193:R193)</f>
        <v>1263037.97</v>
      </c>
      <c r="N193" s="54" t="n"/>
      <c r="O193" s="54" t="n"/>
      <c r="P193" s="54" t="n"/>
      <c r="Q193" s="54" t="n">
        <v>149911.908</v>
      </c>
      <c r="R193" s="54" t="n">
        <v>1113126.062</v>
      </c>
      <c r="S193" s="54" t="n">
        <f aca="false" ca="false" dt2D="false" dtr="false" t="normal">+Z193-M193</f>
        <v>0</v>
      </c>
      <c r="T193" s="54" t="n">
        <f aca="false" ca="false" dt2D="false" dtr="false" t="normal">$M193/($J193+$K193)</f>
        <v>1285.011669549293</v>
      </c>
      <c r="U193" s="54" t="n">
        <f aca="false" ca="false" dt2D="false" dtr="false" t="normal">$M193/($J193+$K193)</f>
        <v>1285.011669549293</v>
      </c>
      <c r="V193" s="52" t="n">
        <v>2025</v>
      </c>
      <c r="W193" s="58" t="n">
        <v>0</v>
      </c>
      <c r="X193" s="58" t="n">
        <f aca="false" ca="false" dt2D="false" dtr="false" t="normal">+(J193*12.71+K193*25.41)*12</f>
        <v>149911.908</v>
      </c>
      <c r="Y193" s="58" t="n">
        <f aca="false" ca="false" dt2D="false" dtr="false" t="normal">+(J193*12.71+K193*25.41)*12*30</f>
        <v>4497357.24</v>
      </c>
      <c r="Z193" s="58" t="n">
        <f aca="false" ca="false" dt2D="false" dtr="false" t="normal">SUM(AA193:AO193)</f>
        <v>1263037.97</v>
      </c>
      <c r="AA193" s="58" t="n"/>
      <c r="AB193" s="58" t="n">
        <v>880894.3</v>
      </c>
      <c r="AC193" s="58" t="n">
        <v>292852.17</v>
      </c>
      <c r="AD193" s="58" t="n"/>
      <c r="AE193" s="58" t="n"/>
      <c r="AF193" s="58" t="n"/>
      <c r="AG193" s="58" t="n"/>
      <c r="AH193" s="58" t="n"/>
      <c r="AI193" s="58" t="n"/>
      <c r="AJ193" s="58" t="n"/>
      <c r="AK193" s="58" t="n"/>
      <c r="AL193" s="58" t="n"/>
      <c r="AM193" s="58" t="n"/>
      <c r="AN193" s="58" t="n"/>
      <c r="AO193" s="58" t="n">
        <v>89291.5</v>
      </c>
      <c r="AP193" s="4" t="n">
        <f aca="false" ca="false" dt2D="false" dtr="false" t="normal">COUNTIF(AA193:AL193, "&gt;0")</f>
        <v>2</v>
      </c>
      <c r="AQ193" s="4" t="n">
        <f aca="false" ca="false" dt2D="false" dtr="false" t="normal">COUNTIF(AM193:AO193, "&gt;0")</f>
        <v>1</v>
      </c>
      <c r="AR193" s="4" t="n">
        <f aca="false" ca="false" dt2D="false" dtr="false" t="normal">+AP193+AQ193</f>
        <v>3</v>
      </c>
    </row>
    <row customFormat="true" customHeight="true" ht="12.75" outlineLevel="0" r="194" s="0">
      <c r="A194" s="49" t="n">
        <f aca="false" ca="false" dt2D="false" dtr="false" t="normal">+A193+1</f>
        <v>182</v>
      </c>
      <c r="B194" s="49" t="n">
        <f aca="false" ca="false" dt2D="false" dtr="false" t="normal">+B193+1</f>
        <v>182</v>
      </c>
      <c r="C194" s="50" t="s">
        <v>287</v>
      </c>
      <c r="D194" s="49" t="s">
        <v>289</v>
      </c>
      <c r="E194" s="51" t="s">
        <v>290</v>
      </c>
      <c r="F194" s="52" t="s">
        <v>56</v>
      </c>
      <c r="G194" s="52" t="n">
        <v>5</v>
      </c>
      <c r="H194" s="52" t="n">
        <v>3</v>
      </c>
      <c r="I194" s="53" t="n">
        <v>2862</v>
      </c>
      <c r="J194" s="53" t="n">
        <v>2862</v>
      </c>
      <c r="K194" s="53" t="n">
        <v>0</v>
      </c>
      <c r="L194" s="51" t="n">
        <v>82</v>
      </c>
      <c r="M194" s="54" t="n">
        <f aca="false" ca="false" dt2D="false" dtr="false" t="normal">SUM(N194:R194)</f>
        <v>5962436.300000001</v>
      </c>
      <c r="N194" s="54" t="n"/>
      <c r="O194" s="54" t="n"/>
      <c r="P194" s="54" t="n">
        <v>0</v>
      </c>
      <c r="Q194" s="54" t="n">
        <v>436512.24</v>
      </c>
      <c r="R194" s="54" t="n">
        <v>5525924.06</v>
      </c>
      <c r="S194" s="54" t="n">
        <f aca="false" ca="false" dt2D="false" dtr="false" t="normal">+Z194-M194</f>
        <v>0</v>
      </c>
      <c r="T194" s="54" t="n">
        <f aca="false" ca="false" dt2D="false" dtr="false" t="normal">$M194/($J194+$K194)</f>
        <v>2083.31107617051</v>
      </c>
      <c r="U194" s="54" t="n">
        <f aca="false" ca="false" dt2D="false" dtr="false" t="normal">$M194/($J194+$K194)</f>
        <v>2083.31107617051</v>
      </c>
      <c r="V194" s="52" t="n">
        <v>2025</v>
      </c>
      <c r="W194" s="58" t="n">
        <v>0</v>
      </c>
      <c r="X194" s="58" t="n">
        <f aca="false" ca="false" dt2D="false" dtr="false" t="normal">+(J194*12.71+K194*25.41)*12</f>
        <v>436512.24000000005</v>
      </c>
      <c r="Y194" s="58" t="n">
        <f aca="false" ca="false" dt2D="false" dtr="false" t="normal">+(J194*12.71+K194*25.41)*12*30</f>
        <v>13095367.200000001</v>
      </c>
      <c r="Z194" s="58" t="n">
        <f aca="false" ca="false" dt2D="false" dtr="false" t="normal">SUM(AA194:AO194)</f>
        <v>5962436.300000001</v>
      </c>
      <c r="AA194" s="58" t="n"/>
      <c r="AB194" s="58" t="n"/>
      <c r="AC194" s="58" t="n">
        <v>1228652.79</v>
      </c>
      <c r="AD194" s="58" t="n">
        <v>1678642.03</v>
      </c>
      <c r="AE194" s="58" t="n"/>
      <c r="AF194" s="58" t="n"/>
      <c r="AG194" s="58" t="n"/>
      <c r="AH194" s="58" t="n"/>
      <c r="AI194" s="58" t="n"/>
      <c r="AJ194" s="58" t="n"/>
      <c r="AK194" s="58" t="n"/>
      <c r="AL194" s="58" t="n"/>
      <c r="AM194" s="58" t="n">
        <v>1587476.99</v>
      </c>
      <c r="AN194" s="58" t="n">
        <v>158747.7</v>
      </c>
      <c r="AO194" s="58" t="n">
        <v>1308916.79</v>
      </c>
      <c r="AP194" s="4" t="n">
        <f aca="false" ca="false" dt2D="false" dtr="false" t="normal">COUNTIF(AA194:AL194, "&gt;0")</f>
        <v>2</v>
      </c>
      <c r="AQ194" s="4" t="n">
        <f aca="false" ca="false" dt2D="false" dtr="false" t="normal">COUNTIF(AM194:AO194, "&gt;0")</f>
        <v>3</v>
      </c>
      <c r="AR194" s="4" t="n">
        <f aca="false" ca="false" dt2D="false" dtr="false" t="normal">+AP194+AQ194</f>
        <v>5</v>
      </c>
    </row>
    <row customFormat="true" customHeight="true" ht="12.75" outlineLevel="0" r="195" s="0">
      <c r="A195" s="49" t="n">
        <f aca="false" ca="false" dt2D="false" dtr="false" t="normal">+A194+1</f>
        <v>183</v>
      </c>
      <c r="B195" s="49" t="n">
        <f aca="false" ca="false" dt2D="false" dtr="false" t="normal">+B194+1</f>
        <v>183</v>
      </c>
      <c r="C195" s="50" t="s">
        <v>287</v>
      </c>
      <c r="D195" s="49" t="s">
        <v>291</v>
      </c>
      <c r="E195" s="51" t="n">
        <v>1971</v>
      </c>
      <c r="F195" s="52" t="s">
        <v>56</v>
      </c>
      <c r="G195" s="52" t="n">
        <v>4</v>
      </c>
      <c r="H195" s="52" t="n">
        <v>4</v>
      </c>
      <c r="I195" s="53" t="n">
        <v>2748.3</v>
      </c>
      <c r="J195" s="53" t="n">
        <v>2738.3</v>
      </c>
      <c r="K195" s="53" t="n">
        <v>0</v>
      </c>
      <c r="L195" s="51" t="n">
        <v>105</v>
      </c>
      <c r="M195" s="54" t="n">
        <f aca="false" ca="false" dt2D="false" dtr="false" t="normal">SUM(N195:R195)</f>
        <v>1704412.1099999999</v>
      </c>
      <c r="N195" s="54" t="n"/>
      <c r="O195" s="54" t="n"/>
      <c r="P195" s="54" t="n"/>
      <c r="Q195" s="54" t="n">
        <v>417645.516</v>
      </c>
      <c r="R195" s="54" t="n">
        <v>1286766.594</v>
      </c>
      <c r="S195" s="54" t="n">
        <f aca="false" ca="false" dt2D="false" dtr="false" t="normal">+Z195-M195</f>
        <v>0</v>
      </c>
      <c r="T195" s="54" t="n">
        <f aca="false" ca="false" dt2D="false" dtr="false" t="normal">$M195/($J195+$K195)</f>
        <v>622.4343972537705</v>
      </c>
      <c r="U195" s="54" t="n">
        <f aca="false" ca="false" dt2D="false" dtr="false" t="normal">$M195/($J195+$K195)</f>
        <v>622.4343972537705</v>
      </c>
      <c r="V195" s="52" t="n">
        <v>2025</v>
      </c>
      <c r="W195" s="70" t="n">
        <v>0</v>
      </c>
      <c r="X195" s="58" t="n">
        <f aca="false" ca="false" dt2D="false" dtr="false" t="normal">+(J195*12.71+K195*25.41)*12</f>
        <v>417645.51600000006</v>
      </c>
      <c r="Y195" s="58" t="n">
        <f aca="false" ca="false" dt2D="false" dtr="false" t="normal">+(J195*12.71+K195*25.41)*12*30</f>
        <v>12529365.480000002</v>
      </c>
      <c r="Z195" s="58" t="n">
        <f aca="false" ca="false" dt2D="false" dtr="false" t="normal">SUM(AA195:AO195)</f>
        <v>1704412.1099999999</v>
      </c>
      <c r="AA195" s="58" t="n"/>
      <c r="AB195" s="58" t="n"/>
      <c r="AC195" s="58" t="n">
        <v>1076716.63</v>
      </c>
      <c r="AD195" s="58" t="n"/>
      <c r="AE195" s="58" t="n"/>
      <c r="AF195" s="58" t="n"/>
      <c r="AG195" s="58" t="n"/>
      <c r="AH195" s="58" t="n"/>
      <c r="AI195" s="58" t="n"/>
      <c r="AJ195" s="58" t="n"/>
      <c r="AK195" s="58" t="n"/>
      <c r="AL195" s="58" t="n"/>
      <c r="AM195" s="58" t="n"/>
      <c r="AN195" s="58" t="n"/>
      <c r="AO195" s="58" t="n">
        <v>627695.48</v>
      </c>
      <c r="AP195" s="4" t="n">
        <f aca="false" ca="false" dt2D="false" dtr="false" t="normal">COUNTIF(AA195:AL195, "&gt;0")</f>
        <v>1</v>
      </c>
      <c r="AQ195" s="4" t="n">
        <f aca="false" ca="false" dt2D="false" dtr="false" t="normal">COUNTIF(AM195:AO195, "&gt;0")</f>
        <v>1</v>
      </c>
      <c r="AR195" s="4" t="n">
        <f aca="false" ca="false" dt2D="false" dtr="false" t="normal">+AP195+AQ195</f>
        <v>2</v>
      </c>
    </row>
    <row customFormat="true" customHeight="true" ht="12.75" outlineLevel="0" r="196" s="0">
      <c r="A196" s="49" t="n">
        <f aca="false" ca="false" dt2D="false" dtr="false" t="normal">+A195+1</f>
        <v>184</v>
      </c>
      <c r="B196" s="49" t="n">
        <f aca="false" ca="false" dt2D="false" dtr="false" t="normal">+B195+1</f>
        <v>184</v>
      </c>
      <c r="C196" s="50" t="s">
        <v>287</v>
      </c>
      <c r="D196" s="49" t="s">
        <v>292</v>
      </c>
      <c r="E196" s="51" t="n">
        <v>1981</v>
      </c>
      <c r="F196" s="52" t="s">
        <v>56</v>
      </c>
      <c r="G196" s="52" t="n">
        <v>4</v>
      </c>
      <c r="H196" s="52" t="n">
        <v>2</v>
      </c>
      <c r="I196" s="53" t="n">
        <v>1312.5</v>
      </c>
      <c r="J196" s="53" t="n">
        <v>1312.5</v>
      </c>
      <c r="K196" s="53" t="n">
        <v>0</v>
      </c>
      <c r="L196" s="51" t="n">
        <v>60</v>
      </c>
      <c r="M196" s="54" t="n">
        <f aca="false" ca="false" dt2D="false" dtr="false" t="normal">SUM(N196:R196)</f>
        <v>2363193.73</v>
      </c>
      <c r="N196" s="54" t="n"/>
      <c r="O196" s="54" t="n"/>
      <c r="P196" s="54" t="n"/>
      <c r="Q196" s="54" t="n">
        <v>200182.5</v>
      </c>
      <c r="R196" s="54" t="n">
        <v>2163011.23</v>
      </c>
      <c r="S196" s="54" t="n">
        <f aca="false" ca="false" dt2D="false" dtr="false" t="normal">+Z196-M196</f>
        <v>0</v>
      </c>
      <c r="T196" s="54" t="n">
        <f aca="false" ca="false" dt2D="false" dtr="false" t="normal">$M196/($J196+$K196)</f>
        <v>1800.5285561904761</v>
      </c>
      <c r="U196" s="54" t="n">
        <f aca="false" ca="false" dt2D="false" dtr="false" t="normal">$M196/($J196+$K196)</f>
        <v>1800.5285561904761</v>
      </c>
      <c r="V196" s="52" t="n">
        <v>2025</v>
      </c>
      <c r="W196" s="58" t="n">
        <v>0</v>
      </c>
      <c r="X196" s="58" t="n">
        <f aca="false" ca="false" dt2D="false" dtr="false" t="normal">+(J196*12.71+K196*25.41)*12</f>
        <v>200182.5</v>
      </c>
      <c r="Y196" s="58" t="n">
        <f aca="false" ca="false" dt2D="false" dtr="false" t="normal">+(J196*12.71+K196*25.41)*12*30</f>
        <v>6005475</v>
      </c>
      <c r="Z196" s="58" t="n">
        <f aca="false" ca="false" dt2D="false" dtr="false" t="normal">SUM(AA196:AO196)</f>
        <v>2363193.73</v>
      </c>
      <c r="AA196" s="58" t="n"/>
      <c r="AB196" s="58" t="n"/>
      <c r="AC196" s="58" t="n">
        <v>2187835.79</v>
      </c>
      <c r="AD196" s="58" t="n"/>
      <c r="AE196" s="58" t="n"/>
      <c r="AF196" s="58" t="n"/>
      <c r="AG196" s="58" t="n"/>
      <c r="AH196" s="58" t="n"/>
      <c r="AI196" s="58" t="n"/>
      <c r="AJ196" s="58" t="n"/>
      <c r="AK196" s="58" t="n"/>
      <c r="AL196" s="58" t="n"/>
      <c r="AM196" s="58" t="n"/>
      <c r="AN196" s="58" t="n"/>
      <c r="AO196" s="58" t="n">
        <v>175357.94</v>
      </c>
      <c r="AP196" s="4" t="n">
        <f aca="false" ca="false" dt2D="false" dtr="false" t="normal">COUNTIF(AA196:AL196, "&gt;0")</f>
        <v>1</v>
      </c>
      <c r="AQ196" s="4" t="n">
        <f aca="false" ca="false" dt2D="false" dtr="false" t="normal">COUNTIF(AM196:AO196, "&gt;0")</f>
        <v>1</v>
      </c>
      <c r="AR196" s="4" t="n">
        <f aca="false" ca="false" dt2D="false" dtr="false" t="normal">+AP196+AQ196</f>
        <v>2</v>
      </c>
    </row>
    <row customFormat="true" customHeight="true" ht="12.75" outlineLevel="0" r="197" s="0">
      <c r="A197" s="49" t="n">
        <f aca="false" ca="false" dt2D="false" dtr="false" t="normal">+A196+1</f>
        <v>185</v>
      </c>
      <c r="B197" s="49" t="n">
        <f aca="false" ca="false" dt2D="false" dtr="false" t="normal">+B196+1</f>
        <v>185</v>
      </c>
      <c r="C197" s="50" t="s">
        <v>287</v>
      </c>
      <c r="D197" s="49" t="s">
        <v>293</v>
      </c>
      <c r="E197" s="51" t="n">
        <v>1979</v>
      </c>
      <c r="F197" s="52" t="s">
        <v>56</v>
      </c>
      <c r="G197" s="52" t="n">
        <v>4</v>
      </c>
      <c r="H197" s="52" t="n">
        <v>2</v>
      </c>
      <c r="I197" s="53" t="n">
        <v>1304.3</v>
      </c>
      <c r="J197" s="53" t="n">
        <v>1304.3</v>
      </c>
      <c r="K197" s="53" t="n">
        <v>0</v>
      </c>
      <c r="L197" s="51" t="n">
        <v>47</v>
      </c>
      <c r="M197" s="54" t="n">
        <f aca="false" ca="false" dt2D="false" dtr="false" t="normal">SUM(N197:R197)</f>
        <v>2360734.5700000003</v>
      </c>
      <c r="N197" s="54" t="n"/>
      <c r="O197" s="54" t="n"/>
      <c r="P197" s="54" t="n"/>
      <c r="Q197" s="54" t="n">
        <v>198931.836</v>
      </c>
      <c r="R197" s="54" t="n">
        <v>2161802.734</v>
      </c>
      <c r="S197" s="54" t="n">
        <f aca="false" ca="false" dt2D="false" dtr="false" t="normal">+Z197-M197</f>
        <v>0</v>
      </c>
      <c r="T197" s="54" t="n">
        <f aca="false" ca="false" dt2D="false" dtr="false" t="normal">$M197/($J197+$K197)</f>
        <v>1809.9628689718627</v>
      </c>
      <c r="U197" s="54" t="n">
        <f aca="false" ca="false" dt2D="false" dtr="false" t="normal">$M197/($J197+$K197)</f>
        <v>1809.9628689718627</v>
      </c>
      <c r="V197" s="52" t="n">
        <v>2025</v>
      </c>
      <c r="W197" s="58" t="n">
        <v>0</v>
      </c>
      <c r="X197" s="58" t="n">
        <f aca="false" ca="false" dt2D="false" dtr="false" t="normal">+(J197*12.71+K197*25.41)*12</f>
        <v>198931.836</v>
      </c>
      <c r="Y197" s="58" t="n">
        <f aca="false" ca="false" dt2D="false" dtr="false" t="normal">+(J197*12.71+K197*25.41)*12*30</f>
        <v>5967955.08</v>
      </c>
      <c r="Z197" s="58" t="n">
        <f aca="false" ca="false" dt2D="false" dtr="false" t="normal">SUM(AA197:AO197)</f>
        <v>2360734.5700000003</v>
      </c>
      <c r="AA197" s="58" t="n"/>
      <c r="AB197" s="58" t="n"/>
      <c r="AC197" s="58" t="n">
        <v>2128126.31</v>
      </c>
      <c r="AD197" s="58" t="n"/>
      <c r="AE197" s="58" t="n"/>
      <c r="AF197" s="58" t="n"/>
      <c r="AG197" s="58" t="n"/>
      <c r="AH197" s="58" t="n"/>
      <c r="AI197" s="58" t="n"/>
      <c r="AJ197" s="58" t="n"/>
      <c r="AK197" s="58" t="n"/>
      <c r="AL197" s="58" t="n"/>
      <c r="AM197" s="58" t="n"/>
      <c r="AN197" s="58" t="n"/>
      <c r="AO197" s="58" t="n">
        <v>232608.26</v>
      </c>
      <c r="AP197" s="4" t="n">
        <f aca="false" ca="false" dt2D="false" dtr="false" t="normal">COUNTIF(AA197:AL197, "&gt;0")</f>
        <v>1</v>
      </c>
      <c r="AQ197" s="4" t="n">
        <f aca="false" ca="false" dt2D="false" dtr="false" t="normal">COUNTIF(AM197:AO197, "&gt;0")</f>
        <v>1</v>
      </c>
      <c r="AR197" s="4" t="n">
        <f aca="false" ca="false" dt2D="false" dtr="false" t="normal">+AP197+AQ197</f>
        <v>2</v>
      </c>
    </row>
    <row customFormat="true" customHeight="true" ht="12.75" outlineLevel="0" r="198" s="0">
      <c r="A198" s="49" t="n">
        <f aca="false" ca="false" dt2D="false" dtr="false" t="normal">+A197+1</f>
        <v>186</v>
      </c>
      <c r="B198" s="49" t="n">
        <f aca="false" ca="false" dt2D="false" dtr="false" t="normal">+B197+1</f>
        <v>186</v>
      </c>
      <c r="C198" s="50" t="s">
        <v>287</v>
      </c>
      <c r="D198" s="49" t="s">
        <v>294</v>
      </c>
      <c r="E198" s="51" t="n">
        <v>1975</v>
      </c>
      <c r="F198" s="52" t="s">
        <v>56</v>
      </c>
      <c r="G198" s="52" t="n">
        <v>4</v>
      </c>
      <c r="H198" s="52" t="n">
        <v>2</v>
      </c>
      <c r="I198" s="53" t="n">
        <v>1415.4</v>
      </c>
      <c r="J198" s="53" t="n">
        <v>1415.4</v>
      </c>
      <c r="K198" s="53" t="n">
        <v>0</v>
      </c>
      <c r="L198" s="51" t="n">
        <v>39</v>
      </c>
      <c r="M198" s="54" t="n">
        <f aca="false" ca="false" dt2D="false" dtr="false" t="normal">SUM(N198:R198)</f>
        <v>2623439.26</v>
      </c>
      <c r="N198" s="54" t="n"/>
      <c r="O198" s="54" t="n"/>
      <c r="P198" s="54" t="n"/>
      <c r="Q198" s="54" t="n">
        <v>215876.808</v>
      </c>
      <c r="R198" s="54" t="n">
        <v>2407562.452</v>
      </c>
      <c r="S198" s="54" t="n">
        <f aca="false" ca="false" dt2D="false" dtr="false" t="normal">+Z198-M198</f>
        <v>0</v>
      </c>
      <c r="T198" s="54" t="n">
        <f aca="false" ca="false" dt2D="false" dtr="false" t="normal">$M198/($J198+$K198)</f>
        <v>1853.496721774763</v>
      </c>
      <c r="U198" s="54" t="n">
        <f aca="false" ca="false" dt2D="false" dtr="false" t="normal">$M198/($J198+$K198)</f>
        <v>1853.496721774763</v>
      </c>
      <c r="V198" s="52" t="n">
        <v>2025</v>
      </c>
      <c r="W198" s="58" t="n">
        <v>0</v>
      </c>
      <c r="X198" s="58" t="n">
        <f aca="false" ca="false" dt2D="false" dtr="false" t="normal">+(J198*12.71+K198*25.41)*12</f>
        <v>215876.80800000005</v>
      </c>
      <c r="Y198" s="58" t="n">
        <f aca="false" ca="false" dt2D="false" dtr="false" t="normal">+(J198*12.71+K198*25.41)*12*30</f>
        <v>6476304.240000001</v>
      </c>
      <c r="Z198" s="58" t="n">
        <f aca="false" ca="false" dt2D="false" dtr="false" t="normal">SUM(AA198:AO198)</f>
        <v>2623439.26</v>
      </c>
      <c r="AA198" s="58" t="n"/>
      <c r="AB198" s="58" t="n"/>
      <c r="AC198" s="58" t="n">
        <v>2428644.27</v>
      </c>
      <c r="AD198" s="58" t="n"/>
      <c r="AE198" s="58" t="n"/>
      <c r="AF198" s="58" t="n"/>
      <c r="AG198" s="58" t="n"/>
      <c r="AH198" s="58" t="n"/>
      <c r="AI198" s="58" t="n"/>
      <c r="AJ198" s="58" t="n"/>
      <c r="AK198" s="58" t="n">
        <v>0</v>
      </c>
      <c r="AL198" s="58" t="n"/>
      <c r="AM198" s="58" t="n"/>
      <c r="AN198" s="58" t="n"/>
      <c r="AO198" s="58" t="n">
        <v>194794.99</v>
      </c>
      <c r="AP198" s="4" t="n">
        <f aca="false" ca="false" dt2D="false" dtr="false" t="normal">COUNTIF(AA198:AL198, "&gt;0")</f>
        <v>1</v>
      </c>
      <c r="AQ198" s="4" t="n">
        <f aca="false" ca="false" dt2D="false" dtr="false" t="normal">COUNTIF(AM198:AO198, "&gt;0")</f>
        <v>1</v>
      </c>
      <c r="AR198" s="4" t="n">
        <f aca="false" ca="false" dt2D="false" dtr="false" t="normal">+AP198+AQ198</f>
        <v>2</v>
      </c>
    </row>
    <row customFormat="true" customHeight="true" ht="12.75" outlineLevel="0" r="199" s="0">
      <c r="A199" s="49" t="n">
        <f aca="false" ca="false" dt2D="false" dtr="false" t="normal">+A198+1</f>
        <v>187</v>
      </c>
      <c r="B199" s="49" t="n">
        <f aca="false" ca="false" dt2D="false" dtr="false" t="normal">+B198+1</f>
        <v>187</v>
      </c>
      <c r="C199" s="50" t="s">
        <v>287</v>
      </c>
      <c r="D199" s="49" t="s">
        <v>295</v>
      </c>
      <c r="E199" s="51" t="s">
        <v>58</v>
      </c>
      <c r="F199" s="52" t="s">
        <v>56</v>
      </c>
      <c r="G199" s="52" t="n">
        <v>4</v>
      </c>
      <c r="H199" s="52" t="n">
        <v>2</v>
      </c>
      <c r="I199" s="53" t="n">
        <v>1251.7</v>
      </c>
      <c r="J199" s="53" t="n">
        <v>1251.7</v>
      </c>
      <c r="K199" s="53" t="n">
        <v>0</v>
      </c>
      <c r="L199" s="51" t="n">
        <v>44</v>
      </c>
      <c r="M199" s="54" t="n">
        <f aca="false" ca="false" dt2D="false" dtr="false" t="normal">SUM(N199:R199)</f>
        <v>4539284.43</v>
      </c>
      <c r="N199" s="54" t="n"/>
      <c r="O199" s="54" t="n"/>
      <c r="P199" s="54" t="n">
        <v>0</v>
      </c>
      <c r="Q199" s="54" t="n">
        <v>190909.284</v>
      </c>
      <c r="R199" s="54" t="n">
        <v>4348375.146</v>
      </c>
      <c r="S199" s="54" t="n">
        <f aca="false" ca="false" dt2D="false" dtr="false" t="normal">+Z199-M199</f>
        <v>0</v>
      </c>
      <c r="T199" s="54" t="n">
        <f aca="false" ca="false" dt2D="false" dtr="false" t="normal">$M199/($J199+$K199)</f>
        <v>3626.495510106255</v>
      </c>
      <c r="U199" s="54" t="n">
        <f aca="false" ca="false" dt2D="false" dtr="false" t="normal">$M199/($J199+$K199)</f>
        <v>3626.495510106255</v>
      </c>
      <c r="V199" s="52" t="n">
        <v>2025</v>
      </c>
      <c r="W199" s="58" t="n">
        <v>0</v>
      </c>
      <c r="X199" s="58" t="n">
        <f aca="false" ca="false" dt2D="false" dtr="false" t="normal">+(J199*12.71+K199*25.41)*12</f>
        <v>190909.284</v>
      </c>
      <c r="Y199" s="58" t="n">
        <f aca="false" ca="false" dt2D="false" dtr="false" t="normal">+(J199*12.71+K199*25.41)*12*30</f>
        <v>5727278.5200000005</v>
      </c>
      <c r="Z199" s="58" t="n">
        <f aca="false" ca="false" dt2D="false" dtr="false" t="normal">SUM(AA199:AO199)</f>
        <v>4539284.43</v>
      </c>
      <c r="AA199" s="58" t="n">
        <v>1130532.88</v>
      </c>
      <c r="AB199" s="58" t="n">
        <v>322661.12</v>
      </c>
      <c r="AC199" s="58" t="n">
        <v>2032941.39</v>
      </c>
      <c r="AD199" s="58" t="n"/>
      <c r="AE199" s="58" t="n"/>
      <c r="AF199" s="58" t="n"/>
      <c r="AG199" s="58" t="n"/>
      <c r="AH199" s="58" t="n"/>
      <c r="AI199" s="58" t="n"/>
      <c r="AJ199" s="58" t="n"/>
      <c r="AK199" s="58" t="n"/>
      <c r="AL199" s="58" t="n"/>
      <c r="AM199" s="58" t="n">
        <v>694285.45</v>
      </c>
      <c r="AN199" s="58" t="n">
        <v>69428.54</v>
      </c>
      <c r="AO199" s="58" t="n">
        <v>289435.05</v>
      </c>
      <c r="AP199" s="4" t="n">
        <f aca="false" ca="false" dt2D="false" dtr="false" t="normal">COUNTIF(AA199:AL199, "&gt;0")</f>
        <v>3</v>
      </c>
      <c r="AQ199" s="4" t="n">
        <f aca="false" ca="false" dt2D="false" dtr="false" t="normal">COUNTIF(AM199:AO199, "&gt;0")</f>
        <v>3</v>
      </c>
      <c r="AR199" s="4" t="n">
        <f aca="false" ca="false" dt2D="false" dtr="false" t="normal">+AP199+AQ199</f>
        <v>6</v>
      </c>
    </row>
    <row customFormat="true" customHeight="true" ht="12.75" outlineLevel="0" r="200" s="0">
      <c r="A200" s="49" t="n">
        <f aca="false" ca="false" dt2D="false" dtr="false" t="normal">+A199+1</f>
        <v>188</v>
      </c>
      <c r="B200" s="49" t="n">
        <f aca="false" ca="false" dt2D="false" dtr="false" t="normal">+B199+1</f>
        <v>188</v>
      </c>
      <c r="C200" s="50" t="s">
        <v>296</v>
      </c>
      <c r="D200" s="49" t="s">
        <v>297</v>
      </c>
      <c r="E200" s="51" t="n">
        <v>1987</v>
      </c>
      <c r="F200" s="52" t="s">
        <v>56</v>
      </c>
      <c r="G200" s="52" t="n">
        <v>3</v>
      </c>
      <c r="H200" s="52" t="n">
        <v>1</v>
      </c>
      <c r="I200" s="53" t="n">
        <v>801.1</v>
      </c>
      <c r="J200" s="53" t="n">
        <v>730.3</v>
      </c>
      <c r="K200" s="53" t="n">
        <v>0</v>
      </c>
      <c r="L200" s="51" t="n">
        <v>20</v>
      </c>
      <c r="M200" s="54" t="n">
        <f aca="false" ca="false" dt2D="false" dtr="false" t="normal">SUM(N200:R200)</f>
        <v>1775821.5</v>
      </c>
      <c r="N200" s="54" t="n"/>
      <c r="O200" s="54" t="n"/>
      <c r="P200" s="54" t="n"/>
      <c r="Q200" s="54" t="n">
        <v>111385.356</v>
      </c>
      <c r="R200" s="54" t="n">
        <v>1664436.144</v>
      </c>
      <c r="S200" s="54" t="n">
        <f aca="false" ca="false" dt2D="false" dtr="false" t="normal">+Z200-M200</f>
        <v>0</v>
      </c>
      <c r="T200" s="54" t="n">
        <f aca="false" ca="false" dt2D="false" dtr="false" t="normal">$M200/($J200+$K200)</f>
        <v>2431.632890592907</v>
      </c>
      <c r="U200" s="54" t="n">
        <f aca="false" ca="false" dt2D="false" dtr="false" t="normal">$M200/($J200+$K200)</f>
        <v>2431.632890592907</v>
      </c>
      <c r="V200" s="52" t="n">
        <v>2025</v>
      </c>
      <c r="W200" s="58" t="n"/>
      <c r="X200" s="58" t="n">
        <f aca="false" ca="false" dt2D="false" dtr="false" t="normal">+(J200*12.71+K200*25.41)*12</f>
        <v>111385.356</v>
      </c>
      <c r="Y200" s="58" t="n">
        <f aca="false" ca="false" dt2D="false" dtr="false" t="normal">+(J200*12.71+K200*25.41)*12*30-'[3]Лист1'!$AQ$464</f>
        <v>2684567.72</v>
      </c>
      <c r="Z200" s="58" t="n">
        <f aca="false" ca="false" dt2D="false" dtr="false" t="normal">SUM(AA200:AO200)</f>
        <v>1775821.5</v>
      </c>
      <c r="AA200" s="58" t="n"/>
      <c r="AB200" s="58" t="n">
        <v>1775821.5</v>
      </c>
      <c r="AC200" s="58" t="n"/>
      <c r="AD200" s="58" t="n"/>
      <c r="AE200" s="58" t="n"/>
      <c r="AF200" s="58" t="n"/>
      <c r="AG200" s="58" t="n"/>
      <c r="AH200" s="58" t="n"/>
      <c r="AI200" s="58" t="n"/>
      <c r="AJ200" s="58" t="n"/>
      <c r="AK200" s="58" t="n"/>
      <c r="AL200" s="58" t="n"/>
      <c r="AM200" s="58" t="n"/>
      <c r="AN200" s="58" t="n"/>
      <c r="AO200" s="58" t="n"/>
      <c r="AP200" s="4" t="n">
        <f aca="false" ca="false" dt2D="false" dtr="false" t="normal">COUNTIF(AA200:AL200, "&gt;0")</f>
        <v>1</v>
      </c>
      <c r="AQ200" s="4" t="n">
        <f aca="false" ca="false" dt2D="false" dtr="false" t="normal">COUNTIF(AM200:AO200, "&gt;0")</f>
        <v>0</v>
      </c>
      <c r="AR200" s="4" t="n">
        <f aca="false" ca="false" dt2D="false" dtr="false" t="normal">+AP200+AQ200</f>
        <v>1</v>
      </c>
    </row>
    <row customFormat="true" customHeight="true" ht="12.75" outlineLevel="0" r="201" s="0">
      <c r="A201" s="49" t="n">
        <f aca="false" ca="false" dt2D="false" dtr="false" t="normal">+A200+1</f>
        <v>189</v>
      </c>
      <c r="B201" s="49" t="n">
        <f aca="false" ca="false" dt2D="false" dtr="false" t="normal">+B200+1</f>
        <v>189</v>
      </c>
      <c r="C201" s="50" t="s">
        <v>296</v>
      </c>
      <c r="D201" s="49" t="s">
        <v>298</v>
      </c>
      <c r="E201" s="51" t="n">
        <v>1993</v>
      </c>
      <c r="F201" s="52" t="s">
        <v>56</v>
      </c>
      <c r="G201" s="52" t="n">
        <v>4</v>
      </c>
      <c r="H201" s="52" t="n">
        <v>2</v>
      </c>
      <c r="I201" s="53" t="n">
        <v>1957.1</v>
      </c>
      <c r="J201" s="53" t="n">
        <v>1782.2</v>
      </c>
      <c r="K201" s="53" t="n">
        <v>0</v>
      </c>
      <c r="L201" s="51" t="n">
        <v>51</v>
      </c>
      <c r="M201" s="54" t="n">
        <f aca="false" ca="false" dt2D="false" dtr="false" t="normal">SUM(N201:R201)</f>
        <v>5734167.83</v>
      </c>
      <c r="N201" s="54" t="n"/>
      <c r="O201" s="54" t="n"/>
      <c r="P201" s="54" t="n"/>
      <c r="Q201" s="54" t="n">
        <v>271821.144</v>
      </c>
      <c r="R201" s="54" t="n">
        <v>5462346.686</v>
      </c>
      <c r="S201" s="54" t="n">
        <f aca="false" ca="false" dt2D="false" dtr="false" t="normal">+Z201-M201</f>
        <v>0</v>
      </c>
      <c r="T201" s="54" t="n">
        <f aca="false" ca="false" dt2D="false" dtr="false" t="normal">$M201/($J201+$K201)</f>
        <v>3217.46595780496</v>
      </c>
      <c r="U201" s="54" t="n">
        <f aca="false" ca="false" dt2D="false" dtr="false" t="normal">$M201/($J201+$K201)</f>
        <v>3217.46595780496</v>
      </c>
      <c r="V201" s="52" t="n">
        <v>2025</v>
      </c>
      <c r="W201" s="58" t="n"/>
      <c r="X201" s="58" t="n">
        <f aca="false" ca="false" dt2D="false" dtr="false" t="normal">+(J201*12.71+K201*25.41)*12</f>
        <v>271821.14400000003</v>
      </c>
      <c r="Y201" s="58" t="n">
        <f aca="false" ca="false" dt2D="false" dtr="false" t="normal">+(J201*12.71+K201*25.41)*12*30-'[3]Лист1'!$AQ$468</f>
        <v>7509969.410000001</v>
      </c>
      <c r="Z201" s="58" t="n">
        <f aca="false" ca="false" dt2D="false" dtr="false" t="normal">SUM(AA201:AO201)</f>
        <v>5734167.83</v>
      </c>
      <c r="AA201" s="58" t="n">
        <v>3912372.02</v>
      </c>
      <c r="AB201" s="58" t="n">
        <v>1821795.81</v>
      </c>
      <c r="AC201" s="58" t="n"/>
      <c r="AD201" s="58" t="n"/>
      <c r="AE201" s="58" t="n"/>
      <c r="AF201" s="58" t="n"/>
      <c r="AG201" s="58" t="n"/>
      <c r="AH201" s="58" t="n"/>
      <c r="AI201" s="58" t="n"/>
      <c r="AJ201" s="58" t="n"/>
      <c r="AK201" s="58" t="n"/>
      <c r="AL201" s="58" t="n"/>
      <c r="AM201" s="58" t="n"/>
      <c r="AN201" s="58" t="n"/>
      <c r="AO201" s="58" t="n"/>
      <c r="AP201" s="4" t="n">
        <f aca="false" ca="false" dt2D="false" dtr="false" t="normal">COUNTIF(AA201:AL201, "&gt;0")</f>
        <v>2</v>
      </c>
      <c r="AQ201" s="4" t="n">
        <f aca="false" ca="false" dt2D="false" dtr="false" t="normal">COUNTIF(AM201:AO201, "&gt;0")</f>
        <v>0</v>
      </c>
      <c r="AR201" s="4" t="n">
        <f aca="false" ca="false" dt2D="false" dtr="false" t="normal">+AP201+AQ201</f>
        <v>2</v>
      </c>
    </row>
    <row customFormat="true" customHeight="true" ht="12.75" outlineLevel="0" r="202" s="0">
      <c r="A202" s="49" t="n">
        <f aca="false" ca="false" dt2D="false" dtr="false" t="normal">+A201+1</f>
        <v>190</v>
      </c>
      <c r="B202" s="49" t="n">
        <f aca="false" ca="false" dt2D="false" dtr="false" t="normal">+B201+1</f>
        <v>190</v>
      </c>
      <c r="C202" s="50" t="s">
        <v>299</v>
      </c>
      <c r="D202" s="49" t="s">
        <v>300</v>
      </c>
      <c r="E202" s="51" t="s">
        <v>290</v>
      </c>
      <c r="F202" s="52" t="s">
        <v>56</v>
      </c>
      <c r="G202" s="52" t="s">
        <v>186</v>
      </c>
      <c r="H202" s="52" t="s">
        <v>186</v>
      </c>
      <c r="I202" s="53" t="n">
        <v>2120.65</v>
      </c>
      <c r="J202" s="53" t="n">
        <v>1602.1</v>
      </c>
      <c r="K202" s="53" t="n">
        <v>58.3</v>
      </c>
      <c r="L202" s="51" t="n">
        <v>76</v>
      </c>
      <c r="M202" s="54" t="n">
        <f aca="false" ca="false" dt2D="false" dtr="false" t="normal">SUM(N202:R202)</f>
        <v>9925193.079999998</v>
      </c>
      <c r="N202" s="54" t="n"/>
      <c r="O202" s="54" t="n">
        <v>4744218.642</v>
      </c>
      <c r="P202" s="54" t="n"/>
      <c r="Q202" s="54" t="n">
        <v>262129.128</v>
      </c>
      <c r="R202" s="54" t="n">
        <v>4918845.31</v>
      </c>
      <c r="S202" s="54" t="n">
        <f aca="false" ca="false" dt2D="false" dtr="false" t="normal">+Z202-M202</f>
        <v>0</v>
      </c>
      <c r="T202" s="54" t="n">
        <f aca="false" ca="false" dt2D="false" dtr="false" t="normal">$M202/($J202+$K202)</f>
        <v>5977.591592387376</v>
      </c>
      <c r="U202" s="54" t="n">
        <f aca="false" ca="false" dt2D="false" dtr="false" t="normal">$M202/($J202+$K202)</f>
        <v>5977.591592387376</v>
      </c>
      <c r="V202" s="52" t="n">
        <v>2025</v>
      </c>
      <c r="W202" s="58" t="n"/>
      <c r="X202" s="58" t="n">
        <f aca="false" ca="false" dt2D="false" dtr="false" t="normal">+(J202*12.71+K202*25.41)*12</f>
        <v>262129.12799999997</v>
      </c>
      <c r="Y202" s="58" t="n">
        <f aca="false" ca="false" dt2D="false" dtr="false" t="normal">+(J202*12.71+K202*25.41)*12*30-'[2]Лист1'!$AQ$13</f>
        <v>4918845.309999999</v>
      </c>
      <c r="Z202" s="58" t="n">
        <f aca="false" ca="false" dt2D="false" dtr="false" t="normal">SUM(AA202:AO202)</f>
        <v>9925193.08</v>
      </c>
      <c r="AA202" s="58" t="n">
        <v>6920247.88</v>
      </c>
      <c r="AB202" s="58" t="n"/>
      <c r="AC202" s="58" t="n"/>
      <c r="AD202" s="58" t="n">
        <v>3004945.2</v>
      </c>
      <c r="AE202" s="58" t="n"/>
      <c r="AF202" s="58" t="n"/>
      <c r="AG202" s="58" t="n"/>
      <c r="AH202" s="58" t="n"/>
      <c r="AI202" s="58" t="n"/>
      <c r="AJ202" s="58" t="n"/>
      <c r="AK202" s="58" t="n"/>
      <c r="AL202" s="58" t="n"/>
      <c r="AM202" s="58" t="n"/>
      <c r="AN202" s="58" t="n"/>
      <c r="AO202" s="58" t="n"/>
      <c r="AP202" s="4" t="n">
        <f aca="false" ca="false" dt2D="false" dtr="false" t="normal">COUNTIF(AA202:AL202, "&gt;0")</f>
        <v>2</v>
      </c>
      <c r="AQ202" s="4" t="n">
        <f aca="false" ca="false" dt2D="false" dtr="false" t="normal">COUNTIF(AM202:AO202, "&gt;0")</f>
        <v>0</v>
      </c>
      <c r="AR202" s="4" t="n">
        <f aca="false" ca="false" dt2D="false" dtr="false" t="normal">+AP202+AQ202</f>
        <v>2</v>
      </c>
    </row>
    <row customFormat="true" customHeight="true" ht="12.75" outlineLevel="0" r="203" s="0">
      <c r="A203" s="49" t="n">
        <f aca="false" ca="false" dt2D="false" dtr="false" t="normal">+A202+1</f>
        <v>191</v>
      </c>
      <c r="B203" s="49" t="n">
        <f aca="false" ca="false" dt2D="false" dtr="false" t="normal">+B202+1</f>
        <v>191</v>
      </c>
      <c r="C203" s="50" t="s">
        <v>299</v>
      </c>
      <c r="D203" s="49" t="s">
        <v>301</v>
      </c>
      <c r="E203" s="51" t="s">
        <v>290</v>
      </c>
      <c r="F203" s="52" t="s">
        <v>56</v>
      </c>
      <c r="G203" s="52" t="s">
        <v>186</v>
      </c>
      <c r="H203" s="52" t="s">
        <v>186</v>
      </c>
      <c r="I203" s="53" t="n">
        <v>2747.6</v>
      </c>
      <c r="J203" s="53" t="n">
        <v>2270.63</v>
      </c>
      <c r="K203" s="53" t="n">
        <v>217.6</v>
      </c>
      <c r="L203" s="51" t="n">
        <v>95</v>
      </c>
      <c r="M203" s="54" t="n">
        <f aca="false" ca="false" dt2D="false" dtr="false" t="normal">SUM(N203:R203)</f>
        <v>3941005</v>
      </c>
      <c r="N203" s="54" t="n"/>
      <c r="O203" s="54" t="n"/>
      <c r="P203" s="54" t="n"/>
      <c r="Q203" s="54" t="n">
        <v>412667.0796</v>
      </c>
      <c r="R203" s="54" t="n">
        <v>3528337.9204</v>
      </c>
      <c r="S203" s="54" t="n">
        <f aca="false" ca="false" dt2D="false" dtr="false" t="normal">+Z203-M203</f>
        <v>0</v>
      </c>
      <c r="T203" s="54" t="n">
        <f aca="false" ca="false" dt2D="false" dtr="false" t="normal">$M203/($J203+$K203)</f>
        <v>1583.8588072646016</v>
      </c>
      <c r="U203" s="54" t="n">
        <f aca="false" ca="false" dt2D="false" dtr="false" t="normal">$M203/($J203+$K203)</f>
        <v>1583.8588072646016</v>
      </c>
      <c r="V203" s="52" t="n">
        <v>2025</v>
      </c>
      <c r="W203" s="58" t="n"/>
      <c r="X203" s="58" t="n">
        <f aca="false" ca="false" dt2D="false" dtr="false" t="normal">+(J203*12.71+K203*25.41)*12</f>
        <v>412667.07960000006</v>
      </c>
      <c r="Y203" s="58" t="n">
        <f aca="false" ca="false" dt2D="false" dtr="false" t="normal">+(J203*12.71+K203*25.41)*12*30-'[2]Лист1'!$AQ$14</f>
        <v>6733969.508000002</v>
      </c>
      <c r="Z203" s="58" t="n">
        <f aca="false" ca="false" dt2D="false" dtr="false" t="normal">SUM(AA203:AO203)</f>
        <v>3941005</v>
      </c>
      <c r="AA203" s="58" t="n"/>
      <c r="AB203" s="58" t="n"/>
      <c r="AC203" s="58" t="n"/>
      <c r="AD203" s="58" t="n">
        <v>3941005</v>
      </c>
      <c r="AE203" s="58" t="n"/>
      <c r="AF203" s="58" t="n"/>
      <c r="AG203" s="58" t="n"/>
      <c r="AH203" s="58" t="n"/>
      <c r="AI203" s="58" t="n"/>
      <c r="AJ203" s="58" t="n"/>
      <c r="AK203" s="58" t="n"/>
      <c r="AL203" s="58" t="n"/>
      <c r="AM203" s="58" t="n"/>
      <c r="AN203" s="58" t="n"/>
      <c r="AO203" s="58" t="n"/>
      <c r="AP203" s="4" t="n">
        <f aca="false" ca="false" dt2D="false" dtr="false" t="normal">COUNTIF(AA203:AL203, "&gt;0")</f>
        <v>1</v>
      </c>
      <c r="AQ203" s="4" t="n">
        <f aca="false" ca="false" dt2D="false" dtr="false" t="normal">COUNTIF(AM203:AO203, "&gt;0")</f>
        <v>0</v>
      </c>
      <c r="AR203" s="4" t="n">
        <f aca="false" ca="false" dt2D="false" dtr="false" t="normal">+AP203+AQ203</f>
        <v>1</v>
      </c>
    </row>
    <row customHeight="true" ht="12.75" outlineLevel="0" r="204">
      <c r="A204" s="49" t="n">
        <f aca="false" ca="false" dt2D="false" dtr="false" t="normal">+A203+1</f>
        <v>192</v>
      </c>
      <c r="B204" s="49" t="n">
        <f aca="false" ca="false" dt2D="false" dtr="false" t="normal">+B203+1</f>
        <v>192</v>
      </c>
      <c r="C204" s="50" t="s">
        <v>299</v>
      </c>
      <c r="D204" s="50" t="s">
        <v>302</v>
      </c>
      <c r="E204" s="51" t="s">
        <v>164</v>
      </c>
      <c r="F204" s="52" t="s">
        <v>56</v>
      </c>
      <c r="G204" s="52" t="n">
        <v>4</v>
      </c>
      <c r="H204" s="52" t="n">
        <v>4</v>
      </c>
      <c r="I204" s="52" t="n">
        <v>2432.4</v>
      </c>
      <c r="J204" s="52" t="n">
        <v>2212.3</v>
      </c>
      <c r="K204" s="71" t="n">
        <v>220.1</v>
      </c>
      <c r="L204" s="51" t="n">
        <v>87</v>
      </c>
      <c r="M204" s="54" t="n">
        <f aca="false" ca="false" dt2D="false" dtr="false" t="normal">SUM(N204:R204)</f>
        <v>17256300.09</v>
      </c>
      <c r="N204" s="54" t="n"/>
      <c r="O204" s="54" t="n">
        <v>0</v>
      </c>
      <c r="P204" s="54" t="n">
        <v>0</v>
      </c>
      <c r="Q204" s="54" t="n">
        <v>1484696.568</v>
      </c>
      <c r="R204" s="54" t="n">
        <v>15771603.522</v>
      </c>
      <c r="S204" s="54" t="n">
        <f aca="false" ca="false" dt2D="false" dtr="false" t="normal">+Z204-M204</f>
        <v>0</v>
      </c>
      <c r="T204" s="54" t="n">
        <f aca="false" ca="false" dt2D="false" dtr="false" t="normal">$M204/($J204+$K204)</f>
        <v>7094.351295017266</v>
      </c>
      <c r="U204" s="54" t="n">
        <f aca="false" ca="false" dt2D="false" dtr="false" t="normal">$M204/($J204+$K204)</f>
        <v>7094.351295017266</v>
      </c>
      <c r="V204" s="52" t="n">
        <v>2025</v>
      </c>
      <c r="W204" s="55" t="n">
        <v>1080163.68</v>
      </c>
      <c r="X204" s="56" t="n">
        <f aca="false" ca="false" dt2D="false" dtr="false" t="normal">+(J204*12.71+K204*25.41)*12</f>
        <v>404532.8880000001</v>
      </c>
      <c r="Y204" s="56" t="n">
        <f aca="false" ca="false" dt2D="false" dtr="false" t="normal">+(J204*12.71+K204*25.41)*12*30</f>
        <v>12135986.640000002</v>
      </c>
      <c r="Z204" s="60" t="n">
        <f aca="false" ca="true" dt2D="false" dtr="false" t="normal">SUBTOTAL(9, AA204:AO204)</f>
        <v>17256300.09</v>
      </c>
      <c r="AA204" s="0" t="n">
        <v>7106244.97</v>
      </c>
      <c r="AC204" s="0" t="n">
        <v>4087895.2</v>
      </c>
      <c r="AM204" s="61" t="n">
        <v>4685956.82</v>
      </c>
      <c r="AN204" s="61" t="n">
        <v>473444.04</v>
      </c>
      <c r="AO204" s="61" t="n">
        <v>902759.06</v>
      </c>
      <c r="AP204" s="4" t="n">
        <f aca="false" ca="false" dt2D="false" dtr="false" t="normal">COUNTIF(AA204:AL204, "&gt;0")</f>
        <v>2</v>
      </c>
      <c r="AQ204" s="4" t="n">
        <f aca="false" ca="false" dt2D="false" dtr="false" t="normal">COUNTIF(AM204:AO204, "&gt;0")</f>
        <v>3</v>
      </c>
      <c r="AR204" s="4" t="n">
        <f aca="false" ca="false" dt2D="false" dtr="false" t="normal">+AP204+AQ204</f>
        <v>5</v>
      </c>
    </row>
    <row customHeight="true" ht="12.75" outlineLevel="0" r="205">
      <c r="A205" s="49" t="n">
        <f aca="false" ca="false" dt2D="false" dtr="false" t="normal">+A204+1</f>
        <v>193</v>
      </c>
      <c r="B205" s="49" t="n">
        <f aca="false" ca="false" dt2D="false" dtr="false" t="normal">+B204+1</f>
        <v>193</v>
      </c>
      <c r="C205" s="50" t="s">
        <v>303</v>
      </c>
      <c r="D205" s="50" t="s">
        <v>304</v>
      </c>
      <c r="E205" s="51" t="s">
        <v>65</v>
      </c>
      <c r="F205" s="52" t="s">
        <v>56</v>
      </c>
      <c r="G205" s="52" t="n">
        <v>4</v>
      </c>
      <c r="H205" s="52" t="n">
        <v>2</v>
      </c>
      <c r="I205" s="67" t="n">
        <v>1854.6</v>
      </c>
      <c r="J205" s="67" t="n">
        <v>1721.2</v>
      </c>
      <c r="K205" s="67" t="n">
        <v>0</v>
      </c>
      <c r="L205" s="51" t="n">
        <v>58</v>
      </c>
      <c r="M205" s="54" t="n">
        <f aca="false" ca="false" dt2D="false" dtr="false" t="normal">SUM(N205:R205)</f>
        <v>10258949.94</v>
      </c>
      <c r="N205" s="54" t="n"/>
      <c r="O205" s="54" t="n"/>
      <c r="P205" s="54" t="n">
        <v>1500000</v>
      </c>
      <c r="Q205" s="54" t="n">
        <v>1634908.614</v>
      </c>
      <c r="R205" s="54" t="n">
        <v>7124041.326</v>
      </c>
      <c r="S205" s="54" t="n">
        <f aca="false" ca="false" dt2D="false" dtr="false" t="normal">+Z205-M205</f>
        <v>0</v>
      </c>
      <c r="T205" s="54" t="n">
        <f aca="false" ca="false" dt2D="false" dtr="false" t="normal">$M205/($J205+$K205)</f>
        <v>5960.347397164768</v>
      </c>
      <c r="U205" s="54" t="n">
        <f aca="false" ca="false" dt2D="false" dtr="false" t="normal">$M205/($J205+$K205)</f>
        <v>5960.347397164768</v>
      </c>
      <c r="V205" s="52" t="n">
        <v>2025</v>
      </c>
      <c r="W205" s="56" t="n">
        <v>1372391.19</v>
      </c>
      <c r="X205" s="56" t="n">
        <f aca="false" ca="false" dt2D="false" dtr="false" t="normal">+(J205*12.71+K205*25.41)*12</f>
        <v>262517.424</v>
      </c>
      <c r="Y205" s="56" t="n">
        <f aca="false" ca="false" dt2D="false" dtr="false" t="normal">+(J205*12.71+K205*25.41)*12*30</f>
        <v>7875522.72</v>
      </c>
      <c r="Z205" s="60" t="n">
        <f aca="false" ca="true" dt2D="false" dtr="false" t="normal">SUBTOTAL(9, AA205:AO205)</f>
        <v>10258949.94</v>
      </c>
      <c r="AL205" s="56" t="n">
        <v>6063545.59</v>
      </c>
      <c r="AM205" s="61" t="n">
        <v>3237298.5</v>
      </c>
      <c r="AN205" s="61" t="n">
        <v>329437.58</v>
      </c>
      <c r="AO205" s="61" t="n">
        <v>628668.27</v>
      </c>
      <c r="AP205" s="4" t="n">
        <f aca="false" ca="false" dt2D="false" dtr="false" t="normal">COUNTIF(AA205:AL205, "&gt;0")</f>
        <v>1</v>
      </c>
      <c r="AQ205" s="4" t="n">
        <f aca="false" ca="false" dt2D="false" dtr="false" t="normal">COUNTIF(AM205:AO205, "&gt;0")</f>
        <v>3</v>
      </c>
      <c r="AR205" s="4" t="n">
        <f aca="false" ca="false" dt2D="false" dtr="false" t="normal">+AP205+AQ205</f>
        <v>4</v>
      </c>
    </row>
    <row customHeight="true" ht="12.75" outlineLevel="0" r="206">
      <c r="A206" s="49" t="n">
        <f aca="false" ca="false" dt2D="false" dtr="false" t="normal">+A205+1</f>
        <v>194</v>
      </c>
      <c r="B206" s="49" t="n">
        <f aca="false" ca="false" dt2D="false" dtr="false" t="normal">+B205+1</f>
        <v>194</v>
      </c>
      <c r="C206" s="50" t="s">
        <v>305</v>
      </c>
      <c r="D206" s="49" t="s">
        <v>306</v>
      </c>
      <c r="E206" s="53" t="s">
        <v>164</v>
      </c>
      <c r="F206" s="52" t="s">
        <v>56</v>
      </c>
      <c r="G206" s="52" t="n">
        <v>5</v>
      </c>
      <c r="H206" s="51" t="n">
        <v>4</v>
      </c>
      <c r="I206" s="53" t="n">
        <v>3230.6</v>
      </c>
      <c r="J206" s="53" t="n">
        <v>2898.4</v>
      </c>
      <c r="K206" s="51" t="n">
        <v>70.2</v>
      </c>
      <c r="L206" s="54" t="n">
        <v>76</v>
      </c>
      <c r="M206" s="54" t="n">
        <f aca="false" ca="false" dt2D="false" dtr="false" t="normal">SUM(N206:R206)</f>
        <v>17702876.717814464</v>
      </c>
      <c r="N206" s="54" t="n"/>
      <c r="O206" s="54" t="n"/>
      <c r="P206" s="54" t="n">
        <v>923232.155814461</v>
      </c>
      <c r="Q206" s="54" t="n">
        <v>2875564.002</v>
      </c>
      <c r="R206" s="54" t="n">
        <v>13904080.56</v>
      </c>
      <c r="S206" s="54" t="n">
        <f aca="false" ca="false" dt2D="false" dtr="false" t="normal">+Z206-M206</f>
        <v>0</v>
      </c>
      <c r="T206" s="54" t="n">
        <f aca="false" ca="false" dt2D="false" dtr="false" t="normal">$M206/($J206+$K206)</f>
        <v>5963.37557024</v>
      </c>
      <c r="U206" s="54" t="n">
        <f aca="false" ca="false" dt2D="false" dtr="false" t="normal">$M206/($J206+$K206)</f>
        <v>5963.37557024</v>
      </c>
      <c r="V206" s="52" t="n">
        <v>2025</v>
      </c>
      <c r="W206" s="56" t="n">
        <v>2412094.65</v>
      </c>
      <c r="X206" s="56" t="n">
        <v>463469.352</v>
      </c>
      <c r="Y206" s="56" t="n">
        <v>13904080.56</v>
      </c>
      <c r="Z206" s="72" t="n">
        <f aca="false" ca="true" dt2D="false" dtr="false" t="normal">SUBTOTAL(9, AA206:AO206)</f>
        <v>17702876.717814464</v>
      </c>
      <c r="AA206" s="58" t="n">
        <v>9906658.2270878</v>
      </c>
      <c r="AB206" s="63" t="n"/>
      <c r="AC206" s="58" t="n">
        <v>4636524.77040119</v>
      </c>
      <c r="AD206" s="63" t="n"/>
      <c r="AE206" s="58" t="n"/>
      <c r="AF206" s="58" t="n"/>
      <c r="AG206" s="58" t="n"/>
      <c r="AH206" s="58" t="n"/>
      <c r="AI206" s="58" t="n"/>
      <c r="AJ206" s="58" t="n"/>
      <c r="AK206" s="58" t="n"/>
      <c r="AL206" s="58" t="n"/>
      <c r="AM206" s="58" t="n">
        <v>2421130.49114</v>
      </c>
      <c r="AN206" s="58" t="n">
        <v>253439.17838</v>
      </c>
      <c r="AO206" s="58" t="n">
        <v>485124.050805472</v>
      </c>
      <c r="AP206" s="4" t="n">
        <f aca="false" ca="false" dt2D="false" dtr="false" t="normal">COUNTIF(AA206:AL206, "&gt;0")</f>
        <v>2</v>
      </c>
      <c r="AQ206" s="4" t="n">
        <f aca="false" ca="false" dt2D="false" dtr="false" t="normal">COUNTIF(AM206:AO206, "&gt;0")</f>
        <v>3</v>
      </c>
      <c r="AR206" s="4" t="n">
        <f aca="false" ca="false" dt2D="false" dtr="false" t="normal">+AP206+AQ206</f>
        <v>5</v>
      </c>
    </row>
    <row customHeight="true" ht="12.75" outlineLevel="0" r="207">
      <c r="A207" s="49" t="n">
        <f aca="false" ca="false" dt2D="false" dtr="false" t="normal">+A206+1</f>
        <v>195</v>
      </c>
      <c r="B207" s="49" t="n">
        <f aca="false" ca="false" dt2D="false" dtr="false" t="normal">+B206+1</f>
        <v>195</v>
      </c>
      <c r="C207" s="50" t="s">
        <v>305</v>
      </c>
      <c r="D207" s="49" t="s">
        <v>307</v>
      </c>
      <c r="E207" s="53" t="s">
        <v>71</v>
      </c>
      <c r="F207" s="52" t="s">
        <v>56</v>
      </c>
      <c r="G207" s="52" t="n">
        <v>5</v>
      </c>
      <c r="H207" s="51" t="n">
        <v>4</v>
      </c>
      <c r="I207" s="53" t="n">
        <v>3363.52</v>
      </c>
      <c r="J207" s="53" t="n">
        <v>2460.64</v>
      </c>
      <c r="K207" s="51" t="n">
        <v>0</v>
      </c>
      <c r="L207" s="54" t="n">
        <v>66</v>
      </c>
      <c r="M207" s="54" t="n">
        <f aca="false" ca="false" dt2D="false" dtr="false" t="normal">SUM(N207:R207)</f>
        <v>14673720.463155352</v>
      </c>
      <c r="N207" s="54" t="n"/>
      <c r="O207" s="54" t="n"/>
      <c r="P207" s="54" t="n">
        <v>1481311.01635535</v>
      </c>
      <c r="Q207" s="54" t="n">
        <v>1933505.0628</v>
      </c>
      <c r="R207" s="54" t="n">
        <v>11258904.384</v>
      </c>
      <c r="S207" s="54" t="n">
        <f aca="false" ca="false" dt2D="false" dtr="false" t="normal">+Z207-M207</f>
        <v>0</v>
      </c>
      <c r="T207" s="54" t="n">
        <f aca="false" ca="false" dt2D="false" dtr="false" t="normal">$M207/($J207+$K207)</f>
        <v>5963.375570239999</v>
      </c>
      <c r="U207" s="54" t="n">
        <f aca="false" ca="false" dt2D="false" dtr="false" t="normal">$M207/($J207+$K207)</f>
        <v>5963.375570239999</v>
      </c>
      <c r="V207" s="52" t="n">
        <v>2025</v>
      </c>
      <c r="W207" s="56" t="n">
        <v>1558208.25</v>
      </c>
      <c r="X207" s="56" t="n">
        <v>375296.8128</v>
      </c>
      <c r="Y207" s="56" t="n">
        <v>11258904.384</v>
      </c>
      <c r="Z207" s="72" t="n">
        <f aca="false" ca="true" dt2D="false" dtr="false" t="normal">SUBTOTAL(9, AA207:AO207)</f>
        <v>14673720.463155352</v>
      </c>
      <c r="AA207" s="58" t="n">
        <v>8211520.41362977</v>
      </c>
      <c r="AB207" s="63" t="n"/>
      <c r="AC207" s="58" t="n">
        <v>3843164.55940173</v>
      </c>
      <c r="AD207" s="63" t="n"/>
      <c r="AE207" s="58" t="n"/>
      <c r="AF207" s="58" t="n"/>
      <c r="AG207" s="58" t="n"/>
      <c r="AH207" s="58" t="n"/>
      <c r="AI207" s="58" t="n"/>
      <c r="AJ207" s="58" t="n"/>
      <c r="AK207" s="58" t="n"/>
      <c r="AL207" s="58" t="n"/>
      <c r="AM207" s="58" t="n">
        <v>2006848.525136</v>
      </c>
      <c r="AN207" s="58" t="n">
        <v>210072.956912</v>
      </c>
      <c r="AO207" s="58" t="n">
        <v>402114.008075853</v>
      </c>
      <c r="AP207" s="4" t="n">
        <f aca="false" ca="false" dt2D="false" dtr="false" t="normal">COUNTIF(AA207:AL207, "&gt;0")</f>
        <v>2</v>
      </c>
      <c r="AQ207" s="4" t="n">
        <f aca="false" ca="false" dt2D="false" dtr="false" t="normal">COUNTIF(AM207:AO207, "&gt;0")</f>
        <v>3</v>
      </c>
      <c r="AR207" s="4" t="n">
        <f aca="false" ca="false" dt2D="false" dtr="false" t="normal">+AP207+AQ207</f>
        <v>5</v>
      </c>
    </row>
    <row customHeight="true" ht="12.75" outlineLevel="0" r="208">
      <c r="A208" s="49" t="n">
        <f aca="false" ca="false" dt2D="false" dtr="false" t="normal">+A207+1</f>
        <v>196</v>
      </c>
      <c r="B208" s="49" t="n">
        <f aca="false" ca="false" dt2D="false" dtr="false" t="normal">+B207+1</f>
        <v>196</v>
      </c>
      <c r="C208" s="50" t="s">
        <v>305</v>
      </c>
      <c r="D208" s="49" t="s">
        <v>308</v>
      </c>
      <c r="E208" s="53" t="s">
        <v>136</v>
      </c>
      <c r="F208" s="52" t="s">
        <v>56</v>
      </c>
      <c r="G208" s="52" t="n">
        <v>5</v>
      </c>
      <c r="H208" s="51" t="n">
        <v>4</v>
      </c>
      <c r="I208" s="53" t="n">
        <v>3465.54</v>
      </c>
      <c r="J208" s="53" t="n">
        <v>2476.4</v>
      </c>
      <c r="K208" s="51" t="n">
        <v>0</v>
      </c>
      <c r="L208" s="54" t="n">
        <v>58</v>
      </c>
      <c r="M208" s="54" t="n">
        <f aca="false" ca="false" dt2D="false" dtr="false" t="normal">SUM(N208:R208)</f>
        <v>14767703.262142334</v>
      </c>
      <c r="N208" s="54" t="n"/>
      <c r="O208" s="54" t="n"/>
      <c r="P208" s="54" t="n">
        <v>1087376.22414233</v>
      </c>
      <c r="Q208" s="54" t="n">
        <v>2349311.198</v>
      </c>
      <c r="R208" s="54" t="n">
        <v>11331015.84</v>
      </c>
      <c r="S208" s="54" t="n">
        <f aca="false" ca="false" dt2D="false" dtr="false" t="normal">+Z208-M208</f>
        <v>0</v>
      </c>
      <c r="T208" s="54" t="n">
        <f aca="false" ca="false" dt2D="false" dtr="false" t="normal">$M208/($J208+$K208)</f>
        <v>5963.375570239999</v>
      </c>
      <c r="U208" s="54" t="n">
        <f aca="false" ca="false" dt2D="false" dtr="false" t="normal">$M208/($J208+$K208)</f>
        <v>5963.375570239999</v>
      </c>
      <c r="V208" s="52" t="n">
        <v>2025</v>
      </c>
      <c r="W208" s="56" t="n">
        <v>1971610.67</v>
      </c>
      <c r="X208" s="56" t="n">
        <v>377700.528</v>
      </c>
      <c r="Y208" s="56" t="n">
        <v>11331015.84</v>
      </c>
      <c r="Z208" s="72" t="n">
        <f aca="false" ca="true" dt2D="false" dtr="false" t="normal">SUBTOTAL(9, AA208:AO208)</f>
        <v>14767703.262142336</v>
      </c>
      <c r="AA208" s="58" t="n">
        <v>8264113.8696895</v>
      </c>
      <c r="AB208" s="63" t="n"/>
      <c r="AC208" s="58" t="n">
        <v>3867779.40491191</v>
      </c>
      <c r="AD208" s="63" t="n"/>
      <c r="AE208" s="58" t="n"/>
      <c r="AF208" s="58" t="n"/>
      <c r="AG208" s="58" t="n"/>
      <c r="AH208" s="58" t="n"/>
      <c r="AI208" s="58" t="n"/>
      <c r="AJ208" s="58" t="n"/>
      <c r="AK208" s="58" t="n"/>
      <c r="AL208" s="58" t="n"/>
      <c r="AM208" s="58" t="n">
        <v>2019702.06436</v>
      </c>
      <c r="AN208" s="58" t="n">
        <v>211418.44012</v>
      </c>
      <c r="AO208" s="58" t="n">
        <v>404689.483060928</v>
      </c>
      <c r="AP208" s="4" t="n">
        <f aca="false" ca="false" dt2D="false" dtr="false" t="normal">COUNTIF(AA208:AL208, "&gt;0")</f>
        <v>2</v>
      </c>
      <c r="AQ208" s="4" t="n">
        <f aca="false" ca="false" dt2D="false" dtr="false" t="normal">COUNTIF(AM208:AO208, "&gt;0")</f>
        <v>3</v>
      </c>
      <c r="AR208" s="4" t="n">
        <f aca="false" ca="false" dt2D="false" dtr="false" t="normal">+AP208+AQ208</f>
        <v>5</v>
      </c>
    </row>
    <row customHeight="true" ht="12.75" outlineLevel="0" r="209">
      <c r="A209" s="49" t="n">
        <f aca="false" ca="false" dt2D="false" dtr="false" t="normal">+A208+1</f>
        <v>197</v>
      </c>
      <c r="B209" s="49" t="n">
        <f aca="false" ca="false" dt2D="false" dtr="false" t="normal">+B208+1</f>
        <v>197</v>
      </c>
      <c r="C209" s="50" t="s">
        <v>305</v>
      </c>
      <c r="D209" s="49" t="s">
        <v>309</v>
      </c>
      <c r="E209" s="53" t="s">
        <v>290</v>
      </c>
      <c r="F209" s="52" t="s">
        <v>56</v>
      </c>
      <c r="G209" s="52" t="n">
        <v>3</v>
      </c>
      <c r="H209" s="51" t="n">
        <v>1</v>
      </c>
      <c r="I209" s="53" t="n">
        <v>1615.5</v>
      </c>
      <c r="J209" s="53" t="n">
        <v>1016</v>
      </c>
      <c r="K209" s="51" t="n">
        <v>0</v>
      </c>
      <c r="L209" s="54" t="n">
        <v>23</v>
      </c>
      <c r="M209" s="54" t="n">
        <f aca="false" ca="false" dt2D="false" dtr="false" t="normal">SUM(N209:R209)</f>
        <v>6540543.14775216</v>
      </c>
      <c r="N209" s="54" t="n"/>
      <c r="O209" s="54" t="n"/>
      <c r="P209" s="54" t="n">
        <v>1219070.72775216</v>
      </c>
      <c r="Q209" s="54" t="n">
        <v>672662.82</v>
      </c>
      <c r="R209" s="54" t="n">
        <v>4648809.6</v>
      </c>
      <c r="S209" s="54" t="n">
        <f aca="false" ca="false" dt2D="false" dtr="false" t="normal">+Z209-M209</f>
        <v>0</v>
      </c>
      <c r="T209" s="54" t="n">
        <f aca="false" ca="false" dt2D="false" dtr="false" t="normal">$M209/($J209+$K209)</f>
        <v>6437.5424682600005</v>
      </c>
      <c r="U209" s="54" t="n">
        <f aca="false" ca="false" dt2D="false" dtr="false" t="normal">$M209/($J209+$K209)</f>
        <v>6437.5424682600005</v>
      </c>
      <c r="V209" s="52" t="n">
        <v>2025</v>
      </c>
      <c r="W209" s="56" t="n">
        <v>517702.5</v>
      </c>
      <c r="X209" s="56" t="n">
        <v>154960.32</v>
      </c>
      <c r="Y209" s="56" t="n">
        <v>4648809.6</v>
      </c>
      <c r="Z209" s="72" t="n">
        <f aca="false" ca="true" dt2D="false" dtr="false" t="normal">SUBTOTAL(9, AA209:AO209)</f>
        <v>6540543.14775216</v>
      </c>
      <c r="AA209" s="58" t="n">
        <v>4116949.786404</v>
      </c>
      <c r="AB209" s="63" t="n"/>
      <c r="AC209" s="58" t="n">
        <v>1181504.1452928</v>
      </c>
      <c r="AD209" s="63" t="n"/>
      <c r="AE209" s="58" t="n"/>
      <c r="AF209" s="58" t="n"/>
      <c r="AG209" s="58" t="n"/>
      <c r="AH209" s="58" t="n"/>
      <c r="AI209" s="58" t="n"/>
      <c r="AJ209" s="58" t="n"/>
      <c r="AK209" s="58" t="n"/>
      <c r="AL209" s="58" t="n"/>
      <c r="AM209" s="58" t="n">
        <v>948841.4856</v>
      </c>
      <c r="AN209" s="58" t="n">
        <v>100542.852</v>
      </c>
      <c r="AO209" s="58" t="n">
        <v>192704.87845536</v>
      </c>
      <c r="AP209" s="4" t="n">
        <f aca="false" ca="false" dt2D="false" dtr="false" t="normal">COUNTIF(AA209:AL209, "&gt;0")</f>
        <v>2</v>
      </c>
      <c r="AQ209" s="4" t="n">
        <f aca="false" ca="false" dt2D="false" dtr="false" t="normal">COUNTIF(AM209:AO209, "&gt;0")</f>
        <v>3</v>
      </c>
      <c r="AR209" s="4" t="n">
        <f aca="false" ca="false" dt2D="false" dtr="false" t="normal">+AP209+AQ209</f>
        <v>5</v>
      </c>
    </row>
    <row customHeight="true" ht="12.75" outlineLevel="0" r="210">
      <c r="A210" s="49" t="n">
        <f aca="false" ca="false" dt2D="false" dtr="false" t="normal">+A209+1</f>
        <v>198</v>
      </c>
      <c r="B210" s="49" t="n">
        <f aca="false" ca="false" dt2D="false" dtr="false" t="normal">+B209+1</f>
        <v>198</v>
      </c>
      <c r="C210" s="50" t="s">
        <v>305</v>
      </c>
      <c r="D210" s="49" t="s">
        <v>310</v>
      </c>
      <c r="E210" s="53" t="s">
        <v>75</v>
      </c>
      <c r="F210" s="52" t="s">
        <v>56</v>
      </c>
      <c r="G210" s="52" t="n">
        <v>5</v>
      </c>
      <c r="H210" s="51" t="n">
        <v>4</v>
      </c>
      <c r="I210" s="53" t="n">
        <v>3385.44</v>
      </c>
      <c r="J210" s="53" t="n">
        <v>2533.7</v>
      </c>
      <c r="K210" s="51" t="n">
        <v>0</v>
      </c>
      <c r="L210" s="54" t="n">
        <v>72</v>
      </c>
      <c r="M210" s="54" t="n">
        <f aca="false" ca="false" dt2D="false" dtr="false" t="normal">SUM(N210:R210)</f>
        <v>15109404.68231709</v>
      </c>
      <c r="N210" s="54" t="n"/>
      <c r="O210" s="54" t="n"/>
      <c r="P210" s="54" t="n">
        <v>1477942.30831709</v>
      </c>
      <c r="Q210" s="54" t="n">
        <v>2038264.654</v>
      </c>
      <c r="R210" s="54" t="n">
        <v>11593197.72</v>
      </c>
      <c r="S210" s="54" t="n">
        <f aca="false" ca="false" dt2D="false" dtr="false" t="normal">+Z210-M210</f>
        <v>0</v>
      </c>
      <c r="T210" s="54" t="n">
        <f aca="false" ca="false" dt2D="false" dtr="false" t="normal">$M210/($J210+$K210)</f>
        <v>5963.375570240001</v>
      </c>
      <c r="U210" s="54" t="n">
        <f aca="false" ca="false" dt2D="false" dtr="false" t="normal">$M210/($J210+$K210)</f>
        <v>5963.375570240001</v>
      </c>
      <c r="V210" s="52" t="n">
        <v>2025</v>
      </c>
      <c r="W210" s="56" t="n">
        <v>1651824.73</v>
      </c>
      <c r="X210" s="56" t="n">
        <v>386439.924</v>
      </c>
      <c r="Y210" s="56" t="n">
        <v>11593197.72</v>
      </c>
      <c r="Z210" s="72" t="n">
        <f aca="false" ca="true" dt2D="false" dtr="false" t="normal">SUBTOTAL(9, AA210:AO210)</f>
        <v>15109404.68231709</v>
      </c>
      <c r="AA210" s="58" t="n">
        <v>8455332.46310462</v>
      </c>
      <c r="AB210" s="63" t="n"/>
      <c r="AC210" s="58" t="n">
        <v>3957273.73535185</v>
      </c>
      <c r="AD210" s="63" t="n"/>
      <c r="AE210" s="58" t="n"/>
      <c r="AF210" s="58" t="n"/>
      <c r="AG210" s="58" t="n"/>
      <c r="AH210" s="58" t="n"/>
      <c r="AI210" s="58" t="n"/>
      <c r="AJ210" s="58" t="n"/>
      <c r="AK210" s="58" t="n"/>
      <c r="AL210" s="58" t="n"/>
      <c r="AM210" s="58" t="n">
        <v>2066434.79263</v>
      </c>
      <c r="AN210" s="58" t="n">
        <v>216310.33021</v>
      </c>
      <c r="AO210" s="58" t="n">
        <v>414053.361020624</v>
      </c>
      <c r="AP210" s="4" t="n">
        <f aca="false" ca="false" dt2D="false" dtr="false" t="normal">COUNTIF(AA210:AL210, "&gt;0")</f>
        <v>2</v>
      </c>
      <c r="AQ210" s="4" t="n">
        <f aca="false" ca="false" dt2D="false" dtr="false" t="normal">COUNTIF(AM210:AO210, "&gt;0")</f>
        <v>3</v>
      </c>
      <c r="AR210" s="4" t="n">
        <f aca="false" ca="false" dt2D="false" dtr="false" t="normal">+AP210+AQ210</f>
        <v>5</v>
      </c>
    </row>
    <row customHeight="true" ht="12.75" outlineLevel="0" r="211">
      <c r="A211" s="49" t="n">
        <f aca="false" ca="false" dt2D="false" dtr="false" t="normal">+A210+1</f>
        <v>199</v>
      </c>
      <c r="B211" s="49" t="n">
        <f aca="false" ca="false" dt2D="false" dtr="false" t="normal">+B210+1</f>
        <v>199</v>
      </c>
      <c r="C211" s="50" t="s">
        <v>305</v>
      </c>
      <c r="D211" s="49" t="s">
        <v>311</v>
      </c>
      <c r="E211" s="53" t="s">
        <v>122</v>
      </c>
      <c r="F211" s="52" t="s">
        <v>56</v>
      </c>
      <c r="G211" s="52" t="n">
        <v>5</v>
      </c>
      <c r="H211" s="53" t="s">
        <v>219</v>
      </c>
      <c r="I211" s="53" t="n">
        <v>2782.37</v>
      </c>
      <c r="J211" s="53" t="n">
        <v>2114.6</v>
      </c>
      <c r="K211" s="51" t="n">
        <v>178.5</v>
      </c>
      <c r="L211" s="54" t="n">
        <v>53</v>
      </c>
      <c r="M211" s="54" t="n">
        <f aca="false" ca="false" dt2D="false" dtr="false" t="normal">SUM(N211:R211)</f>
        <v>13674616.520117342</v>
      </c>
      <c r="N211" s="54" t="n"/>
      <c r="O211" s="54" t="n"/>
      <c r="P211" s="54" t="n">
        <v>67579.2681173421</v>
      </c>
      <c r="Q211" s="54" t="n">
        <v>2298626.892</v>
      </c>
      <c r="R211" s="54" t="n">
        <v>11308410.36</v>
      </c>
      <c r="S211" s="54" t="n">
        <f aca="false" ca="false" dt2D="false" dtr="false" t="normal">+Z211-M211</f>
        <v>0</v>
      </c>
      <c r="T211" s="54" t="n">
        <f aca="false" ca="false" dt2D="false" dtr="false" t="normal">$M211/($J211+$K211)</f>
        <v>5963.375570239999</v>
      </c>
      <c r="U211" s="54" t="n">
        <f aca="false" ca="false" dt2D="false" dtr="false" t="normal">$M211/($J211+$K211)</f>
        <v>5963.375570239999</v>
      </c>
      <c r="V211" s="52" t="n">
        <v>2025</v>
      </c>
      <c r="W211" s="56" t="n">
        <v>1921679.88</v>
      </c>
      <c r="X211" s="56" t="n">
        <v>376947.012</v>
      </c>
      <c r="Y211" s="56" t="n">
        <v>11308410.36</v>
      </c>
      <c r="Z211" s="72" t="n">
        <f aca="false" ca="true" dt2D="false" dtr="false" t="normal">SUBTOTAL(9, AA211:AO211)</f>
        <v>13674616.520117342</v>
      </c>
      <c r="AA211" s="58" t="n">
        <v>7652414.59965473</v>
      </c>
      <c r="AB211" s="63" t="n"/>
      <c r="AC211" s="58" t="n">
        <v>3581491.2588449</v>
      </c>
      <c r="AD211" s="63" t="n"/>
      <c r="AE211" s="58" t="n"/>
      <c r="AF211" s="58" t="n"/>
      <c r="AG211" s="58" t="n"/>
      <c r="AH211" s="58" t="n"/>
      <c r="AI211" s="58" t="n"/>
      <c r="AJ211" s="58" t="n"/>
      <c r="AK211" s="58" t="n"/>
      <c r="AL211" s="58" t="n"/>
      <c r="AM211" s="58" t="n">
        <v>1870206.26869</v>
      </c>
      <c r="AN211" s="58" t="n">
        <v>195769.51423</v>
      </c>
      <c r="AO211" s="58" t="n">
        <v>374734.878697712</v>
      </c>
      <c r="AP211" s="4" t="n">
        <f aca="false" ca="false" dt2D="false" dtr="false" t="normal">COUNTIF(AA211:AL211, "&gt;0")</f>
        <v>2</v>
      </c>
      <c r="AQ211" s="4" t="n">
        <f aca="false" ca="false" dt2D="false" dtr="false" t="normal">COUNTIF(AM211:AO211, "&gt;0")</f>
        <v>3</v>
      </c>
      <c r="AR211" s="4" t="n">
        <f aca="false" ca="false" dt2D="false" dtr="false" t="normal">+AP211+AQ211</f>
        <v>5</v>
      </c>
    </row>
    <row customFormat="true" customHeight="true" ht="12.75" outlineLevel="0" r="212" s="0">
      <c r="A212" s="49" t="n">
        <f aca="false" ca="false" dt2D="false" dtr="false" t="normal">+A211+1</f>
        <v>200</v>
      </c>
      <c r="B212" s="49" t="n">
        <f aca="false" ca="false" dt2D="false" dtr="false" t="normal">+B211+1</f>
        <v>200</v>
      </c>
      <c r="C212" s="50" t="s">
        <v>312</v>
      </c>
      <c r="D212" s="50" t="s">
        <v>313</v>
      </c>
      <c r="E212" s="51" t="n">
        <v>1980</v>
      </c>
      <c r="F212" s="52" t="s">
        <v>218</v>
      </c>
      <c r="G212" s="52" t="n">
        <v>1</v>
      </c>
      <c r="H212" s="52" t="n">
        <v>2</v>
      </c>
      <c r="I212" s="67" t="n">
        <v>418.7</v>
      </c>
      <c r="J212" s="67" t="n">
        <v>397.3</v>
      </c>
      <c r="K212" s="67" t="n">
        <v>0</v>
      </c>
      <c r="L212" s="51" t="n">
        <v>19</v>
      </c>
      <c r="M212" s="54" t="n">
        <f aca="false" ca="false" dt2D="false" dtr="false" t="normal">SUM(N212:R212)</f>
        <v>4233749.75</v>
      </c>
      <c r="N212" s="54" t="n"/>
      <c r="O212" s="54" t="n">
        <v>3282102.802</v>
      </c>
      <c r="P212" s="54" t="n"/>
      <c r="Q212" s="54" t="n">
        <v>43051.428</v>
      </c>
      <c r="R212" s="54" t="n">
        <v>908595.52</v>
      </c>
      <c r="S212" s="54" t="n">
        <f aca="false" ca="false" dt2D="false" dtr="false" t="normal">+Z212-M212</f>
        <v>0</v>
      </c>
      <c r="T212" s="54" t="n">
        <f aca="false" ca="false" dt2D="false" dtr="false" t="normal">$M212/($J212+$K212)</f>
        <v>10656.304429901837</v>
      </c>
      <c r="U212" s="54" t="n">
        <f aca="false" ca="false" dt2D="false" dtr="false" t="normal">$M212/($J212+$K212)</f>
        <v>10656.304429901837</v>
      </c>
      <c r="V212" s="52" t="n">
        <v>2025</v>
      </c>
      <c r="W212" s="70" t="n"/>
      <c r="X212" s="58" t="n">
        <f aca="false" ca="false" dt2D="false" dtr="false" t="normal">+(J212*9.03+K212*24.78)*12</f>
        <v>43051.428</v>
      </c>
      <c r="Y212" s="58" t="n">
        <f aca="false" ca="false" dt2D="false" dtr="false" t="normal">+(J212*9.03+K212*24.78)*12*30-'[1]Лист1'!$AQ$240</f>
        <v>908595.52</v>
      </c>
      <c r="Z212" s="58" t="n">
        <f aca="false" ca="false" dt2D="false" dtr="false" t="normal">SUM(AA212:AO212)</f>
        <v>4233749.75</v>
      </c>
      <c r="AA212" s="58" t="n"/>
      <c r="AB212" s="58" t="n"/>
      <c r="AC212" s="58" t="n"/>
      <c r="AD212" s="58" t="n"/>
      <c r="AE212" s="58" t="n"/>
      <c r="AF212" s="58" t="n"/>
      <c r="AG212" s="58" t="n"/>
      <c r="AH212" s="58" t="n"/>
      <c r="AI212" s="58" t="n"/>
      <c r="AJ212" s="58" t="n"/>
      <c r="AK212" s="58" t="n"/>
      <c r="AL212" s="58" t="n">
        <v>4233749.75</v>
      </c>
      <c r="AM212" s="58" t="n"/>
      <c r="AN212" s="58" t="n"/>
      <c r="AO212" s="58" t="n"/>
      <c r="AP212" s="4" t="n">
        <f aca="false" ca="false" dt2D="false" dtr="false" t="normal">COUNTIF(AA212:AL212, "&gt;0")</f>
        <v>1</v>
      </c>
      <c r="AQ212" s="4" t="n">
        <f aca="false" ca="false" dt2D="false" dtr="false" t="normal">COUNTIF(AM212:AO212, "&gt;0")</f>
        <v>0</v>
      </c>
      <c r="AR212" s="4" t="n">
        <f aca="false" ca="false" dt2D="false" dtr="false" t="normal">+AP212+AQ212</f>
        <v>1</v>
      </c>
    </row>
    <row customFormat="true" customHeight="true" ht="12.75" outlineLevel="0" r="213" s="0">
      <c r="A213" s="49" t="n">
        <f aca="false" ca="false" dt2D="false" dtr="false" t="normal">+A212+1</f>
        <v>201</v>
      </c>
      <c r="B213" s="49" t="n">
        <f aca="false" ca="false" dt2D="false" dtr="false" t="normal">+B212+1</f>
        <v>201</v>
      </c>
      <c r="C213" s="50" t="s">
        <v>312</v>
      </c>
      <c r="D213" s="50" t="s">
        <v>314</v>
      </c>
      <c r="E213" s="51" t="n">
        <v>1975</v>
      </c>
      <c r="F213" s="52" t="s">
        <v>218</v>
      </c>
      <c r="G213" s="52" t="n">
        <v>2</v>
      </c>
      <c r="H213" s="52" t="n">
        <v>2</v>
      </c>
      <c r="I213" s="67" t="n">
        <v>404.7</v>
      </c>
      <c r="J213" s="67" t="n">
        <v>359</v>
      </c>
      <c r="K213" s="67" t="n">
        <v>0</v>
      </c>
      <c r="L213" s="51" t="n">
        <v>19</v>
      </c>
      <c r="M213" s="54" t="n">
        <f aca="false" ca="false" dt2D="false" dtr="false" t="normal">SUM(N213:R213)</f>
        <v>135258.77</v>
      </c>
      <c r="N213" s="54" t="n"/>
      <c r="O213" s="54" t="n"/>
      <c r="P213" s="54" t="n"/>
      <c r="Q213" s="54" t="n">
        <v>38901.24</v>
      </c>
      <c r="R213" s="54" t="n">
        <v>96357.53</v>
      </c>
      <c r="S213" s="54" t="n">
        <f aca="false" ca="false" dt2D="false" dtr="false" t="normal">+Z213-M213</f>
        <v>0</v>
      </c>
      <c r="T213" s="54" t="n">
        <f aca="false" ca="false" dt2D="false" dtr="false" t="normal">$M213/($J213+$K213)</f>
        <v>376.7653760445682</v>
      </c>
      <c r="U213" s="54" t="n">
        <f aca="false" ca="false" dt2D="false" dtr="false" t="normal">$M213/($J213+$K213)</f>
        <v>376.7653760445682</v>
      </c>
      <c r="V213" s="52" t="n">
        <v>2025</v>
      </c>
      <c r="W213" s="70" t="n"/>
      <c r="X213" s="58" t="n">
        <f aca="false" ca="false" dt2D="false" dtr="false" t="normal">+(J213*9.03+K213*24.78)*12</f>
        <v>38901.24</v>
      </c>
      <c r="Y213" s="58" t="n">
        <f aca="false" ca="false" dt2D="false" dtr="false" t="normal">+(J213*9.03+K213*24.78)*12*30-'[1]Лист1'!$AQ$242</f>
        <v>880471.8099999999</v>
      </c>
      <c r="Z213" s="58" t="n">
        <f aca="false" ca="false" dt2D="false" dtr="false" t="normal">SUM(AA213:AO213)</f>
        <v>135258.77</v>
      </c>
      <c r="AA213" s="58" t="n"/>
      <c r="AB213" s="58" t="n"/>
      <c r="AC213" s="58" t="n">
        <v>135258.77</v>
      </c>
      <c r="AD213" s="58" t="n"/>
      <c r="AE213" s="58" t="n"/>
      <c r="AF213" s="58" t="n"/>
      <c r="AG213" s="58" t="n"/>
      <c r="AH213" s="58" t="n"/>
      <c r="AI213" s="58" t="n"/>
      <c r="AJ213" s="58" t="n"/>
      <c r="AK213" s="58" t="n"/>
      <c r="AL213" s="58" t="n"/>
      <c r="AM213" s="58" t="n"/>
      <c r="AN213" s="58" t="n"/>
      <c r="AO213" s="58" t="n"/>
      <c r="AP213" s="4" t="n">
        <f aca="false" ca="false" dt2D="false" dtr="false" t="normal">COUNTIF(AA213:AL213, "&gt;0")</f>
        <v>1</v>
      </c>
      <c r="AQ213" s="4" t="n">
        <f aca="false" ca="false" dt2D="false" dtr="false" t="normal">COUNTIF(AM213:AO213, "&gt;0")</f>
        <v>0</v>
      </c>
      <c r="AR213" s="4" t="n">
        <f aca="false" ca="false" dt2D="false" dtr="false" t="normal">+AP213+AQ213</f>
        <v>1</v>
      </c>
    </row>
    <row customFormat="true" customHeight="true" ht="12.75" outlineLevel="0" r="214" s="0">
      <c r="A214" s="49" t="n">
        <f aca="false" ca="false" dt2D="false" dtr="false" t="normal">+A213+1</f>
        <v>202</v>
      </c>
      <c r="B214" s="49" t="n">
        <f aca="false" ca="false" dt2D="false" dtr="false" t="normal">+B213+1</f>
        <v>202</v>
      </c>
      <c r="C214" s="50" t="s">
        <v>312</v>
      </c>
      <c r="D214" s="50" t="s">
        <v>315</v>
      </c>
      <c r="E214" s="51" t="n">
        <v>1982</v>
      </c>
      <c r="F214" s="52" t="s">
        <v>218</v>
      </c>
      <c r="G214" s="52" t="n">
        <v>2</v>
      </c>
      <c r="H214" s="52" t="n">
        <v>3</v>
      </c>
      <c r="I214" s="67" t="n">
        <v>1277.5</v>
      </c>
      <c r="J214" s="67" t="n">
        <v>1102.3</v>
      </c>
      <c r="K214" s="67" t="n">
        <v>0</v>
      </c>
      <c r="L214" s="51" t="n">
        <v>34</v>
      </c>
      <c r="M214" s="54" t="n">
        <f aca="false" ca="false" dt2D="false" dtr="false" t="normal">SUM(N214:R214)</f>
        <v>11368563.61</v>
      </c>
      <c r="N214" s="54" t="n"/>
      <c r="O214" s="54" t="n">
        <v>8598464.272</v>
      </c>
      <c r="P214" s="54" t="n"/>
      <c r="Q214" s="54" t="n">
        <v>119445.228</v>
      </c>
      <c r="R214" s="54" t="n">
        <v>2650654.11</v>
      </c>
      <c r="S214" s="54" t="n">
        <f aca="false" ca="false" dt2D="false" dtr="false" t="normal">+Z214-M214</f>
        <v>0</v>
      </c>
      <c r="T214" s="54" t="n">
        <f aca="false" ca="false" dt2D="false" dtr="false" t="normal">$M214/($J214+$K214)</f>
        <v>10313.493250476276</v>
      </c>
      <c r="U214" s="54" t="n">
        <f aca="false" ca="false" dt2D="false" dtr="false" t="normal">$M214/($J214+$K214)</f>
        <v>10313.493250476276</v>
      </c>
      <c r="V214" s="52" t="n">
        <v>2025</v>
      </c>
      <c r="W214" s="70" t="n"/>
      <c r="X214" s="58" t="n">
        <f aca="false" ca="false" dt2D="false" dtr="false" t="normal">+(J214*9.03+K214*24.78)*12</f>
        <v>119445.22799999997</v>
      </c>
      <c r="Y214" s="58" t="n">
        <f aca="false" ca="false" dt2D="false" dtr="false" t="normal">+(J214*9.03+K214*24.78)*12*30-'[1]Лист1'!$AQ$243</f>
        <v>2650654.1099999994</v>
      </c>
      <c r="Z214" s="58" t="n">
        <f aca="false" ca="false" dt2D="false" dtr="false" t="normal">SUM(AA214:AO214)</f>
        <v>11368563.61</v>
      </c>
      <c r="AA214" s="58" t="n">
        <v>2788532.68</v>
      </c>
      <c r="AB214" s="58" t="n"/>
      <c r="AC214" s="58" t="n">
        <v>452723.07</v>
      </c>
      <c r="AD214" s="58" t="n">
        <v>1566144.81</v>
      </c>
      <c r="AE214" s="58" t="n"/>
      <c r="AF214" s="58" t="n"/>
      <c r="AG214" s="58" t="n"/>
      <c r="AH214" s="58" t="n"/>
      <c r="AI214" s="58" t="n"/>
      <c r="AJ214" s="58" t="n"/>
      <c r="AK214" s="58" t="n"/>
      <c r="AL214" s="58" t="n">
        <v>6561163.05</v>
      </c>
      <c r="AM214" s="58" t="n"/>
      <c r="AN214" s="58" t="n"/>
      <c r="AO214" s="58" t="n"/>
      <c r="AP214" s="4" t="n">
        <f aca="false" ca="false" dt2D="false" dtr="false" t="normal">COUNTIF(AA214:AL214, "&gt;0")</f>
        <v>4</v>
      </c>
      <c r="AQ214" s="4" t="n">
        <f aca="false" ca="false" dt2D="false" dtr="false" t="normal">COUNTIF(AM214:AO214, "&gt;0")</f>
        <v>0</v>
      </c>
      <c r="AR214" s="4" t="n">
        <f aca="false" ca="false" dt2D="false" dtr="false" t="normal">+AP214+AQ214</f>
        <v>4</v>
      </c>
    </row>
    <row customFormat="true" customHeight="true" ht="12.75" outlineLevel="0" r="215" s="0">
      <c r="A215" s="49" t="n">
        <f aca="false" ca="false" dt2D="false" dtr="false" t="normal">+A214+1</f>
        <v>203</v>
      </c>
      <c r="B215" s="49" t="n">
        <f aca="false" ca="false" dt2D="false" dtr="false" t="normal">+B214+1</f>
        <v>203</v>
      </c>
      <c r="C215" s="50" t="s">
        <v>316</v>
      </c>
      <c r="D215" s="50" t="s">
        <v>317</v>
      </c>
      <c r="E215" s="51" t="n">
        <v>1978</v>
      </c>
      <c r="F215" s="52" t="s">
        <v>56</v>
      </c>
      <c r="G215" s="52" t="n">
        <v>2</v>
      </c>
      <c r="H215" s="52" t="n">
        <v>2</v>
      </c>
      <c r="I215" s="67" t="n">
        <v>490.77</v>
      </c>
      <c r="J215" s="67" t="n">
        <v>162.07</v>
      </c>
      <c r="K215" s="67" t="n">
        <v>0</v>
      </c>
      <c r="L215" s="51" t="n">
        <v>12</v>
      </c>
      <c r="M215" s="54" t="n">
        <f aca="false" ca="false" dt2D="false" dtr="false" t="normal">SUM(N215:R215)</f>
        <v>8354968.359999999</v>
      </c>
      <c r="N215" s="54" t="n"/>
      <c r="O215" s="54" t="n">
        <v>8282701.0116</v>
      </c>
      <c r="P215" s="54" t="n"/>
      <c r="Q215" s="54" t="n">
        <v>24718.9164</v>
      </c>
      <c r="R215" s="54" t="n">
        <v>47548.432</v>
      </c>
      <c r="S215" s="54" t="n">
        <f aca="false" ca="false" dt2D="false" dtr="false" t="normal">+Z215-M215</f>
        <v>0</v>
      </c>
      <c r="T215" s="54" t="n">
        <f aca="false" ca="false" dt2D="false" dtr="false" t="normal">$M215/($J215+$K215)</f>
        <v>51551.60338125501</v>
      </c>
      <c r="U215" s="54" t="n">
        <f aca="false" ca="false" dt2D="false" dtr="false" t="normal">$M215/($J215+$K215)</f>
        <v>51551.60338125501</v>
      </c>
      <c r="V215" s="52" t="n">
        <v>2025</v>
      </c>
      <c r="W215" s="70" t="n"/>
      <c r="X215" s="58" t="n">
        <f aca="false" ca="false" dt2D="false" dtr="false" t="normal">+(J215*12.71+K215*25.41)*12</f>
        <v>24718.916400000002</v>
      </c>
      <c r="Y215" s="58" t="n">
        <f aca="false" ca="false" dt2D="false" dtr="false" t="normal">+(J215*12.71+K215*25.41)*12*30-'[1]Лист1'!$AQ$239</f>
        <v>47548.43200000003</v>
      </c>
      <c r="Z215" s="58" t="n">
        <f aca="false" ca="false" dt2D="false" dtr="false" t="normal">SUM(AA215:AO215)</f>
        <v>8354968.359999999</v>
      </c>
      <c r="AA215" s="58" t="n"/>
      <c r="AB215" s="58" t="n"/>
      <c r="AC215" s="58" t="n"/>
      <c r="AD215" s="58" t="n"/>
      <c r="AE215" s="58" t="n"/>
      <c r="AF215" s="58" t="n"/>
      <c r="AG215" s="58" t="n"/>
      <c r="AH215" s="58" t="n"/>
      <c r="AI215" s="58" t="n">
        <v>4805741.35</v>
      </c>
      <c r="AJ215" s="58" t="n"/>
      <c r="AK215" s="58" t="n"/>
      <c r="AL215" s="58" t="n">
        <v>3549227.01</v>
      </c>
      <c r="AM215" s="58" t="n"/>
      <c r="AN215" s="58" t="n"/>
      <c r="AO215" s="58" t="n"/>
      <c r="AP215" s="4" t="n">
        <f aca="false" ca="false" dt2D="false" dtr="false" t="normal">COUNTIF(AA215:AL215, "&gt;0")</f>
        <v>2</v>
      </c>
      <c r="AQ215" s="4" t="n">
        <f aca="false" ca="false" dt2D="false" dtr="false" t="normal">COUNTIF(AM215:AO215, "&gt;0")</f>
        <v>0</v>
      </c>
      <c r="AR215" s="4" t="n">
        <f aca="false" ca="false" dt2D="false" dtr="false" t="normal">+AP215+AQ215</f>
        <v>2</v>
      </c>
    </row>
    <row customFormat="true" customHeight="true" ht="12.75" outlineLevel="0" r="216" s="0">
      <c r="A216" s="49" t="n">
        <f aca="false" ca="false" dt2D="false" dtr="false" t="normal">+A215+1</f>
        <v>204</v>
      </c>
      <c r="B216" s="49" t="n">
        <f aca="false" ca="false" dt2D="false" dtr="false" t="normal">+B215+1</f>
        <v>204</v>
      </c>
      <c r="C216" s="50" t="s">
        <v>312</v>
      </c>
      <c r="D216" s="50" t="s">
        <v>318</v>
      </c>
      <c r="E216" s="51" t="n">
        <v>1980</v>
      </c>
      <c r="F216" s="52" t="s">
        <v>218</v>
      </c>
      <c r="G216" s="52" t="n">
        <v>2</v>
      </c>
      <c r="H216" s="52" t="n">
        <v>2</v>
      </c>
      <c r="I216" s="67" t="n">
        <v>672.9</v>
      </c>
      <c r="J216" s="67" t="n">
        <v>611.1</v>
      </c>
      <c r="K216" s="67" t="n">
        <v>0</v>
      </c>
      <c r="L216" s="51" t="n">
        <v>29</v>
      </c>
      <c r="M216" s="54" t="n">
        <f aca="false" ca="false" dt2D="false" dtr="false" t="normal">SUM(N216:R216)</f>
        <v>3266743.4</v>
      </c>
      <c r="N216" s="54" t="n"/>
      <c r="O216" s="54" t="n">
        <v>1801360.964</v>
      </c>
      <c r="P216" s="54" t="n"/>
      <c r="Q216" s="54" t="n">
        <v>66218.796</v>
      </c>
      <c r="R216" s="54" t="n">
        <v>1399163.64</v>
      </c>
      <c r="S216" s="54" t="n">
        <f aca="false" ca="false" dt2D="false" dtr="false" t="normal">+Z216-M216</f>
        <v>0</v>
      </c>
      <c r="T216" s="54" t="n">
        <f aca="false" ca="false" dt2D="false" dtr="false" t="normal">$M216/($J216+$K216)</f>
        <v>5345.677303223694</v>
      </c>
      <c r="U216" s="54" t="n">
        <f aca="false" ca="false" dt2D="false" dtr="false" t="normal">$M216/($J216+$K216)</f>
        <v>5345.677303223694</v>
      </c>
      <c r="V216" s="52" t="n">
        <v>2025</v>
      </c>
      <c r="W216" s="70" t="n"/>
      <c r="X216" s="58" t="n">
        <f aca="false" ca="false" dt2D="false" dtr="false" t="normal">+(J216*9.03+K216*24.78)*12</f>
        <v>66218.796</v>
      </c>
      <c r="Y216" s="58" t="n">
        <f aca="false" ca="false" dt2D="false" dtr="false" t="normal">+(J216*9.03+K216*24.78)*12*30-'[1]Лист1'!$AQ$244</f>
        <v>1399163.6400000001</v>
      </c>
      <c r="Z216" s="58" t="n">
        <f aca="false" ca="false" dt2D="false" dtr="false" t="normal">SUM(AA216:AO216)</f>
        <v>3266743.4</v>
      </c>
      <c r="AA216" s="58" t="n"/>
      <c r="AB216" s="58" t="n"/>
      <c r="AC216" s="58" t="n"/>
      <c r="AD216" s="58" t="n"/>
      <c r="AE216" s="58" t="n"/>
      <c r="AF216" s="58" t="n"/>
      <c r="AG216" s="58" t="n"/>
      <c r="AH216" s="58" t="n"/>
      <c r="AI216" s="58" t="n"/>
      <c r="AJ216" s="58" t="n"/>
      <c r="AK216" s="58" t="n"/>
      <c r="AL216" s="58" t="n">
        <v>3266743.4</v>
      </c>
      <c r="AM216" s="58" t="n"/>
      <c r="AN216" s="58" t="n"/>
      <c r="AO216" s="58" t="n"/>
      <c r="AP216" s="4" t="n">
        <f aca="false" ca="false" dt2D="false" dtr="false" t="normal">COUNTIF(AA216:AL216, "&gt;0")</f>
        <v>1</v>
      </c>
      <c r="AQ216" s="4" t="n">
        <f aca="false" ca="false" dt2D="false" dtr="false" t="normal">COUNTIF(AM216:AO216, "&gt;0")</f>
        <v>0</v>
      </c>
      <c r="AR216" s="4" t="n">
        <f aca="false" ca="false" dt2D="false" dtr="false" t="normal">+AP216+AQ216</f>
        <v>1</v>
      </c>
    </row>
    <row customFormat="true" customHeight="true" ht="12.75" outlineLevel="0" r="217" s="0">
      <c r="A217" s="49" t="n">
        <f aca="false" ca="false" dt2D="false" dtr="false" t="normal">+A216+1</f>
        <v>205</v>
      </c>
      <c r="B217" s="49" t="n">
        <f aca="false" ca="false" dt2D="false" dtr="false" t="normal">+B216+1</f>
        <v>205</v>
      </c>
      <c r="C217" s="50" t="s">
        <v>312</v>
      </c>
      <c r="D217" s="50" t="s">
        <v>319</v>
      </c>
      <c r="E217" s="51" t="n">
        <v>1977</v>
      </c>
      <c r="F217" s="52" t="s">
        <v>218</v>
      </c>
      <c r="G217" s="52" t="n">
        <v>2</v>
      </c>
      <c r="H217" s="52" t="n">
        <v>2</v>
      </c>
      <c r="I217" s="67" t="n">
        <v>513.5</v>
      </c>
      <c r="J217" s="67" t="n">
        <v>482.7</v>
      </c>
      <c r="K217" s="67" t="n">
        <v>0</v>
      </c>
      <c r="L217" s="51" t="n">
        <v>23</v>
      </c>
      <c r="M217" s="54" t="n">
        <f aca="false" ca="false" dt2D="false" dtr="false" t="normal">SUM(N217:R217)</f>
        <v>3516641.0799999996</v>
      </c>
      <c r="N217" s="54" t="n"/>
      <c r="O217" s="54" t="n">
        <v>2433063.668</v>
      </c>
      <c r="P217" s="54" t="n">
        <v>0</v>
      </c>
      <c r="Q217" s="54" t="n">
        <v>52305.372</v>
      </c>
      <c r="R217" s="54" t="n">
        <v>1031272.04</v>
      </c>
      <c r="S217" s="54" t="n">
        <f aca="false" ca="false" dt2D="false" dtr="false" t="normal">+Z217-M217</f>
        <v>0</v>
      </c>
      <c r="T217" s="54" t="n">
        <f aca="false" ca="false" dt2D="false" dtr="false" t="normal">$M217/($J217+$K217)</f>
        <v>7285.3554588771485</v>
      </c>
      <c r="U217" s="54" t="n">
        <f aca="false" ca="false" dt2D="false" dtr="false" t="normal">$M217/($J217+$K217)</f>
        <v>7285.3554588771485</v>
      </c>
      <c r="V217" s="52" t="n">
        <v>2025</v>
      </c>
      <c r="W217" s="70" t="n"/>
      <c r="X217" s="58" t="n">
        <f aca="false" ca="false" dt2D="false" dtr="false" t="normal">+(J217*9.03+K217*24.78)*12</f>
        <v>52305.372</v>
      </c>
      <c r="Y217" s="58" t="n">
        <f aca="false" ca="false" dt2D="false" dtr="false" t="normal">+(J217*9.03+K217*24.78)*12*30-'[1]Лист1'!$AQ$245</f>
        <v>1031272.0400000002</v>
      </c>
      <c r="Z217" s="58" t="n">
        <f aca="false" ca="false" dt2D="false" dtr="false" t="normal">SUM(AA217:AO217)</f>
        <v>3516641.0799999996</v>
      </c>
      <c r="AA217" s="58" t="n"/>
      <c r="AB217" s="58" t="n"/>
      <c r="AC217" s="58" t="n"/>
      <c r="AD217" s="58" t="n">
        <v>674481.82</v>
      </c>
      <c r="AE217" s="58" t="n"/>
      <c r="AF217" s="58" t="n"/>
      <c r="AG217" s="58" t="n"/>
      <c r="AH217" s="58" t="n"/>
      <c r="AI217" s="58" t="n"/>
      <c r="AJ217" s="58" t="n"/>
      <c r="AK217" s="58" t="n"/>
      <c r="AL217" s="58" t="n">
        <v>2842159.26</v>
      </c>
      <c r="AM217" s="58" t="n"/>
      <c r="AN217" s="58" t="n"/>
      <c r="AO217" s="58" t="n"/>
      <c r="AP217" s="4" t="n">
        <f aca="false" ca="false" dt2D="false" dtr="false" t="normal">COUNTIF(AA217:AL217, "&gt;0")</f>
        <v>2</v>
      </c>
      <c r="AQ217" s="4" t="n">
        <f aca="false" ca="false" dt2D="false" dtr="false" t="normal">COUNTIF(AM217:AO217, "&gt;0")</f>
        <v>0</v>
      </c>
      <c r="AR217" s="4" t="n">
        <f aca="false" ca="false" dt2D="false" dtr="false" t="normal">+AP217+AQ217</f>
        <v>2</v>
      </c>
    </row>
    <row customFormat="true" customHeight="true" ht="12.75" outlineLevel="0" r="218" s="0">
      <c r="A218" s="49" t="n">
        <f aca="false" ca="false" dt2D="false" dtr="false" t="normal">+A217+1</f>
        <v>206</v>
      </c>
      <c r="B218" s="49" t="n">
        <f aca="false" ca="false" dt2D="false" dtr="false" t="normal">+B217+1</f>
        <v>206</v>
      </c>
      <c r="C218" s="50" t="s">
        <v>320</v>
      </c>
      <c r="D218" s="49" t="s">
        <v>321</v>
      </c>
      <c r="E218" s="51" t="s">
        <v>71</v>
      </c>
      <c r="F218" s="52" t="s">
        <v>56</v>
      </c>
      <c r="G218" s="52" t="n">
        <v>5</v>
      </c>
      <c r="H218" s="52" t="n">
        <v>4</v>
      </c>
      <c r="I218" s="53" t="n">
        <v>4316.7</v>
      </c>
      <c r="J218" s="53" t="n">
        <v>4246.4</v>
      </c>
      <c r="K218" s="53" t="n">
        <v>70.3000000000002</v>
      </c>
      <c r="L218" s="51" t="n">
        <v>164</v>
      </c>
      <c r="M218" s="54" t="n">
        <f aca="false" ca="false" dt2D="false" dtr="false" t="normal">SUM(N218:R218)</f>
        <v>23847436.480000004</v>
      </c>
      <c r="N218" s="54" t="n"/>
      <c r="O218" s="54" t="n"/>
      <c r="P218" s="54" t="n">
        <v>0</v>
      </c>
      <c r="Q218" s="54" t="n">
        <v>4309598.806</v>
      </c>
      <c r="R218" s="54" t="n">
        <v>19537837.674</v>
      </c>
      <c r="S218" s="54" t="n">
        <f aca="false" ca="false" dt2D="false" dtr="false" t="normal">+Z218-M218</f>
        <v>0</v>
      </c>
      <c r="T218" s="54" t="n">
        <f aca="false" ca="false" dt2D="false" dtr="false" t="normal">$M218/($J218+$K218)</f>
        <v>5524.459999536684</v>
      </c>
      <c r="U218" s="54" t="n">
        <f aca="false" ca="false" dt2D="false" dtr="false" t="normal">$M218/($J218+$K218)</f>
        <v>5524.459999536684</v>
      </c>
      <c r="V218" s="52" t="n">
        <v>2025</v>
      </c>
      <c r="W218" s="58" t="n">
        <v>3626271.25</v>
      </c>
      <c r="X218" s="58" t="n">
        <f aca="false" ca="false" dt2D="false" dtr="false" t="normal">+(J218*12.98+K218*25.97)*12</f>
        <v>683327.5560000001</v>
      </c>
      <c r="Y218" s="58" t="n">
        <f aca="false" ca="false" dt2D="false" dtr="false" t="normal">+(J218*12.98+K218*25.97)*12*30</f>
        <v>20499826.680000003</v>
      </c>
      <c r="Z218" s="58" t="n">
        <f aca="false" ca="false" dt2D="false" dtr="false" t="normal">SUM(AA218:AO218)</f>
        <v>23847436.48</v>
      </c>
      <c r="AA218" s="58" t="n"/>
      <c r="AB218" s="58" t="n"/>
      <c r="AC218" s="58" t="n">
        <v>4273778.88</v>
      </c>
      <c r="AD218" s="58" t="n">
        <v>2760799.29</v>
      </c>
      <c r="AE218" s="58" t="n">
        <v>1705206.12</v>
      </c>
      <c r="AF218" s="58" t="n"/>
      <c r="AG218" s="58" t="n"/>
      <c r="AH218" s="58" t="n"/>
      <c r="AI218" s="58" t="n"/>
      <c r="AJ218" s="58" t="n"/>
      <c r="AK218" s="58" t="n"/>
      <c r="AL218" s="58" t="n">
        <v>11439666.31</v>
      </c>
      <c r="AM218" s="58" t="n">
        <v>2988227.81</v>
      </c>
      <c r="AN218" s="58" t="n">
        <v>238474.36</v>
      </c>
      <c r="AO218" s="58" t="n">
        <v>441283.71</v>
      </c>
      <c r="AP218" s="4" t="n">
        <f aca="false" ca="false" dt2D="false" dtr="false" t="normal">COUNTIF(AA218:AL218, "&gt;0")</f>
        <v>4</v>
      </c>
      <c r="AQ218" s="4" t="n">
        <f aca="false" ca="false" dt2D="false" dtr="false" t="normal">COUNTIF(AM218:AO218, "&gt;0")</f>
        <v>3</v>
      </c>
      <c r="AR218" s="4" t="n">
        <f aca="false" ca="false" dt2D="false" dtr="false" t="normal">+AP218+AQ218</f>
        <v>7</v>
      </c>
    </row>
    <row customFormat="true" customHeight="true" ht="12.75" outlineLevel="0" r="219" s="0">
      <c r="A219" s="49" t="n">
        <f aca="false" ca="false" dt2D="false" dtr="false" t="normal">+A218+1</f>
        <v>207</v>
      </c>
      <c r="B219" s="49" t="n">
        <f aca="false" ca="false" dt2D="false" dtr="false" t="normal">+B218+1</f>
        <v>207</v>
      </c>
      <c r="C219" s="50" t="s">
        <v>320</v>
      </c>
      <c r="D219" s="49" t="s">
        <v>322</v>
      </c>
      <c r="E219" s="51" t="s">
        <v>65</v>
      </c>
      <c r="F219" s="52" t="s">
        <v>56</v>
      </c>
      <c r="G219" s="52" t="n">
        <v>4</v>
      </c>
      <c r="H219" s="52" t="n">
        <v>3</v>
      </c>
      <c r="I219" s="53" t="n">
        <v>1612.7</v>
      </c>
      <c r="J219" s="53" t="n">
        <v>1539.8</v>
      </c>
      <c r="K219" s="53" t="n">
        <v>72.9000000000001</v>
      </c>
      <c r="L219" s="51" t="n">
        <v>60</v>
      </c>
      <c r="M219" s="54" t="n">
        <f aca="false" ca="false" dt2D="false" dtr="false" t="normal">SUM(N219:R219)</f>
        <v>943461.76</v>
      </c>
      <c r="N219" s="54" t="n"/>
      <c r="O219" s="54" t="n"/>
      <c r="P219" s="54" t="n">
        <v>0</v>
      </c>
      <c r="Q219" s="54" t="n">
        <v>262557.804</v>
      </c>
      <c r="R219" s="54" t="n">
        <v>680903.956</v>
      </c>
      <c r="S219" s="54" t="n">
        <f aca="false" ca="false" dt2D="false" dtr="false" t="normal">+Z219-M219</f>
        <v>0</v>
      </c>
      <c r="T219" s="54" t="n">
        <f aca="false" ca="false" dt2D="false" dtr="false" t="normal">$M219/($J219+$K219)</f>
        <v>585.0200037204688</v>
      </c>
      <c r="U219" s="54" t="n">
        <f aca="false" ca="false" dt2D="false" dtr="false" t="normal">$M219/($J219+$K219)</f>
        <v>585.0200037204688</v>
      </c>
      <c r="V219" s="52" t="n">
        <v>2025</v>
      </c>
      <c r="W219" s="58" t="n">
        <v>0</v>
      </c>
      <c r="X219" s="58" t="n">
        <f aca="false" ca="false" dt2D="false" dtr="false" t="normal">+(J219*12.98+K219*25.97)*12</f>
        <v>262557.804</v>
      </c>
      <c r="Y219" s="58" t="n">
        <f aca="false" ca="false" dt2D="false" dtr="false" t="normal">+(J219*12.98+K219*25.97)*12*30-'[3]Лист1'!$AQ$487</f>
        <v>842428.6200000001</v>
      </c>
      <c r="Z219" s="58" t="n">
        <f aca="false" ca="false" dt2D="false" dtr="false" t="normal">SUM(AA219:AO219)</f>
        <v>943461.76</v>
      </c>
      <c r="AA219" s="58" t="n"/>
      <c r="AB219" s="58" t="n"/>
      <c r="AC219" s="58" t="n"/>
      <c r="AD219" s="58" t="n"/>
      <c r="AE219" s="58" t="n">
        <v>637057.45</v>
      </c>
      <c r="AF219" s="58" t="n"/>
      <c r="AG219" s="58" t="n"/>
      <c r="AH219" s="58" t="n"/>
      <c r="AI219" s="58" t="n"/>
      <c r="AJ219" s="58" t="n"/>
      <c r="AK219" s="58" t="n"/>
      <c r="AL219" s="58" t="n"/>
      <c r="AM219" s="58" t="n">
        <v>283038.53</v>
      </c>
      <c r="AN219" s="58" t="n">
        <v>9434.62</v>
      </c>
      <c r="AO219" s="58" t="n">
        <v>13931.16</v>
      </c>
      <c r="AP219" s="4" t="n">
        <f aca="false" ca="false" dt2D="false" dtr="false" t="normal">COUNTIF(AA219:AL219, "&gt;0")</f>
        <v>1</v>
      </c>
      <c r="AQ219" s="4" t="n">
        <f aca="false" ca="false" dt2D="false" dtr="false" t="normal">COUNTIF(AM219:AO219, "&gt;0")</f>
        <v>3</v>
      </c>
      <c r="AR219" s="4" t="n">
        <f aca="false" ca="false" dt2D="false" dtr="false" t="normal">+AP219+AQ219</f>
        <v>4</v>
      </c>
    </row>
    <row customHeight="true" ht="12.75" outlineLevel="0" r="220">
      <c r="A220" s="49" t="n">
        <f aca="false" ca="false" dt2D="false" dtr="false" t="normal">+A219+1</f>
        <v>208</v>
      </c>
      <c r="B220" s="49" t="n">
        <f aca="false" ca="false" dt2D="false" dtr="false" t="normal">+B219+1</f>
        <v>208</v>
      </c>
      <c r="C220" s="50" t="s">
        <v>320</v>
      </c>
      <c r="D220" s="49" t="s">
        <v>323</v>
      </c>
      <c r="E220" s="51" t="s">
        <v>226</v>
      </c>
      <c r="F220" s="52" t="s">
        <v>56</v>
      </c>
      <c r="G220" s="52" t="n">
        <v>2</v>
      </c>
      <c r="H220" s="52" t="n">
        <v>1</v>
      </c>
      <c r="I220" s="53" t="n">
        <v>370.7</v>
      </c>
      <c r="J220" s="53" t="n">
        <v>370.7</v>
      </c>
      <c r="K220" s="53" t="n">
        <v>0</v>
      </c>
      <c r="L220" s="51" t="n">
        <v>21</v>
      </c>
      <c r="M220" s="54" t="n">
        <f aca="false" ca="false" dt2D="false" dtr="false" t="normal">SUM(N220:R220)</f>
        <v>256698.63</v>
      </c>
      <c r="N220" s="54" t="n"/>
      <c r="O220" s="54" t="n"/>
      <c r="P220" s="54" t="n">
        <v>0</v>
      </c>
      <c r="Q220" s="54" t="n">
        <v>57740.232</v>
      </c>
      <c r="R220" s="54" t="n">
        <v>198958.398</v>
      </c>
      <c r="S220" s="54" t="n">
        <f aca="false" ca="false" dt2D="false" dtr="false" t="normal">+Z220-M220</f>
        <v>0</v>
      </c>
      <c r="T220" s="54" t="n">
        <f aca="false" ca="false" dt2D="false" dtr="false" t="normal">$M220/($J220+$K220)</f>
        <v>692.4700026975992</v>
      </c>
      <c r="U220" s="54" t="n">
        <f aca="false" ca="false" dt2D="false" dtr="false" t="normal">$M220/($J220+$K220)</f>
        <v>692.4700026975992</v>
      </c>
      <c r="V220" s="52" t="n">
        <v>2025</v>
      </c>
      <c r="W220" s="56" t="n">
        <v>0</v>
      </c>
      <c r="X220" s="56" t="n">
        <f aca="false" ca="false" dt2D="false" dtr="false" t="normal">+(J220*12.98+K220*25.97)*12</f>
        <v>57740.231999999996</v>
      </c>
      <c r="Y220" s="56" t="n">
        <f aca="false" ca="false" dt2D="false" dtr="false" t="normal">+(J220*12.98+K220*25.97)*12*30-'[3]Лист1'!$AQ$489</f>
        <v>822382.1499999999</v>
      </c>
      <c r="Z220" s="57" t="n">
        <f aca="false" ca="false" dt2D="false" dtr="false" t="normal">SUM(AA220:AO220)</f>
        <v>256698.63</v>
      </c>
      <c r="AA220" s="58" t="n"/>
      <c r="AB220" s="58" t="n"/>
      <c r="AC220" s="58" t="n"/>
      <c r="AD220" s="58" t="n"/>
      <c r="AE220" s="58" t="n">
        <v>173331.64</v>
      </c>
      <c r="AF220" s="58" t="n"/>
      <c r="AG220" s="58" t="n"/>
      <c r="AH220" s="58" t="n"/>
      <c r="AI220" s="58" t="n"/>
      <c r="AJ220" s="58" t="n"/>
      <c r="AK220" s="58" t="n"/>
      <c r="AL220" s="58" t="n"/>
      <c r="AM220" s="58" t="n">
        <v>77009.59</v>
      </c>
      <c r="AN220" s="58" t="n">
        <v>2566.99</v>
      </c>
      <c r="AO220" s="58" t="n">
        <v>3790.41</v>
      </c>
      <c r="AP220" s="4" t="n">
        <f aca="false" ca="false" dt2D="false" dtr="false" t="normal">COUNTIF(AA220:AL220, "&gt;0")</f>
        <v>1</v>
      </c>
      <c r="AQ220" s="4" t="n">
        <f aca="false" ca="false" dt2D="false" dtr="false" t="normal">COUNTIF(AM220:AO220, "&gt;0")</f>
        <v>3</v>
      </c>
      <c r="AR220" s="4" t="n">
        <f aca="false" ca="false" dt2D="false" dtr="false" t="normal">+AP220+AQ220</f>
        <v>4</v>
      </c>
    </row>
    <row customHeight="true" ht="12.75" outlineLevel="0" r="221">
      <c r="A221" s="49" t="n">
        <f aca="false" ca="false" dt2D="false" dtr="false" t="normal">+A220+1</f>
        <v>209</v>
      </c>
      <c r="B221" s="49" t="n">
        <f aca="false" ca="false" dt2D="false" dtr="false" t="normal">+B220+1</f>
        <v>209</v>
      </c>
      <c r="C221" s="50" t="s">
        <v>320</v>
      </c>
      <c r="D221" s="49" t="s">
        <v>324</v>
      </c>
      <c r="E221" s="51" t="s">
        <v>94</v>
      </c>
      <c r="F221" s="52" t="s">
        <v>56</v>
      </c>
      <c r="G221" s="52" t="n">
        <v>2</v>
      </c>
      <c r="H221" s="52" t="n">
        <v>2</v>
      </c>
      <c r="I221" s="53" t="n">
        <v>1659.7</v>
      </c>
      <c r="J221" s="53" t="n">
        <v>870.6</v>
      </c>
      <c r="K221" s="53" t="n">
        <v>789.1</v>
      </c>
      <c r="L221" s="51" t="n">
        <v>27</v>
      </c>
      <c r="M221" s="54" t="n">
        <f aca="false" ca="false" dt2D="false" dtr="false" t="normal">SUM(N221:R221)</f>
        <v>1716627.7100000002</v>
      </c>
      <c r="N221" s="54" t="n"/>
      <c r="O221" s="54" t="n"/>
      <c r="P221" s="54" t="n">
        <v>0</v>
      </c>
      <c r="Q221" s="54" t="n">
        <v>373396.284</v>
      </c>
      <c r="R221" s="54" t="n">
        <v>1343231.426</v>
      </c>
      <c r="S221" s="54" t="n">
        <f aca="false" ca="false" dt2D="false" dtr="false" t="normal">+Z221-M221</f>
        <v>0</v>
      </c>
      <c r="T221" s="54" t="n">
        <f aca="false" ca="false" dt2D="false" dtr="false" t="normal">$M221/($J221+$K221)</f>
        <v>1034.3000000000002</v>
      </c>
      <c r="U221" s="54" t="n">
        <f aca="false" ca="false" dt2D="false" dtr="false" t="normal">$M221/($J221+$K221)</f>
        <v>1034.3000000000002</v>
      </c>
      <c r="V221" s="52" t="n">
        <v>2025</v>
      </c>
      <c r="W221" s="56" t="n">
        <v>0</v>
      </c>
      <c r="X221" s="56" t="n">
        <f aca="false" ca="false" dt2D="false" dtr="false" t="normal">+(J221*12.71+K221*25.41)*12</f>
        <v>373396.284</v>
      </c>
      <c r="Y221" s="56" t="n">
        <f aca="false" ca="false" dt2D="false" dtr="false" t="normal">+(J221*12.71+K221*25.41)*12*30-'[3]Лист1'!$AQ$494</f>
        <v>9917434.059999999</v>
      </c>
      <c r="Z221" s="57" t="n">
        <f aca="false" ca="false" dt2D="false" dtr="false" t="normal">SUM(AA221:AO221)</f>
        <v>1716627.7100000002</v>
      </c>
      <c r="AA221" s="58" t="n"/>
      <c r="AB221" s="58" t="n"/>
      <c r="AC221" s="58" t="n"/>
      <c r="AD221" s="58" t="n">
        <v>1444707.01</v>
      </c>
      <c r="AE221" s="58" t="n"/>
      <c r="AF221" s="58" t="n"/>
      <c r="AG221" s="58" t="n"/>
      <c r="AH221" s="58" t="n"/>
      <c r="AI221" s="58" t="n"/>
      <c r="AJ221" s="58" t="n"/>
      <c r="AK221" s="58" t="n"/>
      <c r="AL221" s="58" t="n"/>
      <c r="AM221" s="58" t="n">
        <v>223161.6</v>
      </c>
      <c r="AN221" s="58" t="n">
        <v>17166.28</v>
      </c>
      <c r="AO221" s="58" t="n">
        <v>31592.82</v>
      </c>
      <c r="AP221" s="4" t="n">
        <f aca="false" ca="false" dt2D="false" dtr="false" t="normal">COUNTIF(AA221:AL221, "&gt;0")</f>
        <v>1</v>
      </c>
      <c r="AQ221" s="4" t="n">
        <f aca="false" ca="false" dt2D="false" dtr="false" t="normal">COUNTIF(AM221:AO221, "&gt;0")</f>
        <v>3</v>
      </c>
      <c r="AR221" s="4" t="n">
        <f aca="false" ca="false" dt2D="false" dtr="false" t="normal">+AP221+AQ221</f>
        <v>4</v>
      </c>
    </row>
    <row customHeight="true" ht="12.75" outlineLevel="0" r="222">
      <c r="A222" s="49" t="n">
        <f aca="false" ca="false" dt2D="false" dtr="false" t="normal">+A221+1</f>
        <v>210</v>
      </c>
      <c r="B222" s="49" t="n">
        <f aca="false" ca="false" dt2D="false" dtr="false" t="normal">+B221+1</f>
        <v>210</v>
      </c>
      <c r="C222" s="50" t="s">
        <v>325</v>
      </c>
      <c r="D222" s="49" t="s">
        <v>326</v>
      </c>
      <c r="E222" s="51" t="n">
        <v>1995</v>
      </c>
      <c r="F222" s="52" t="s">
        <v>56</v>
      </c>
      <c r="G222" s="52" t="n">
        <v>5</v>
      </c>
      <c r="H222" s="52" t="n">
        <v>4</v>
      </c>
      <c r="I222" s="53" t="n">
        <v>4970.7</v>
      </c>
      <c r="J222" s="53" t="n">
        <v>4454.7</v>
      </c>
      <c r="K222" s="53" t="n">
        <v>0</v>
      </c>
      <c r="L222" s="51" t="n">
        <v>173</v>
      </c>
      <c r="M222" s="54" t="n">
        <f aca="false" ca="false" dt2D="false" dtr="false" t="normal">SUM(N222:R222)</f>
        <v>1493032.7</v>
      </c>
      <c r="N222" s="54" t="n"/>
      <c r="O222" s="54" t="n"/>
      <c r="P222" s="54" t="n"/>
      <c r="Q222" s="54" t="n">
        <v>693864.072</v>
      </c>
      <c r="R222" s="54" t="n">
        <v>799168.628</v>
      </c>
      <c r="S222" s="54" t="n">
        <f aca="false" ca="false" dt2D="false" dtr="false" t="normal">+Z222-M222</f>
        <v>0</v>
      </c>
      <c r="T222" s="54" t="n">
        <f aca="false" ca="false" dt2D="false" dtr="false" t="normal">$M222/($J222+$K222)</f>
        <v>335.15897815790066</v>
      </c>
      <c r="U222" s="54" t="n">
        <f aca="false" ca="false" dt2D="false" dtr="false" t="normal">$M222/($J222+$K222)</f>
        <v>335.15897815790066</v>
      </c>
      <c r="V222" s="52" t="n">
        <v>2025</v>
      </c>
      <c r="W222" s="56" t="n">
        <v>0</v>
      </c>
      <c r="X222" s="56" t="n">
        <f aca="false" ca="false" dt2D="false" dtr="false" t="normal">+(J222*12.98+K222*25.97)*12</f>
        <v>693864.072</v>
      </c>
      <c r="Y222" s="56" t="n">
        <f aca="false" ca="false" dt2D="false" dtr="false" t="normal">+(J222*12.98+K222*25.97)*12*30-'[1]Лист1'!$AQ$247</f>
        <v>18839462.240000002</v>
      </c>
      <c r="Z222" s="57" t="n">
        <f aca="false" ca="false" dt2D="false" dtr="false" t="normal">SUM(AA222:AO222)</f>
        <v>1493032.7</v>
      </c>
      <c r="AA222" s="58" t="n"/>
      <c r="AB222" s="58" t="n"/>
      <c r="AC222" s="58" t="n"/>
      <c r="AD222" s="58" t="n"/>
      <c r="AE222" s="59" t="n">
        <v>1493032.7</v>
      </c>
      <c r="AF222" s="58" t="n"/>
      <c r="AG222" s="58" t="n"/>
      <c r="AH222" s="58" t="n"/>
      <c r="AI222" s="58" t="n"/>
      <c r="AJ222" s="58" t="n"/>
      <c r="AK222" s="58" t="n"/>
      <c r="AL222" s="58" t="n"/>
      <c r="AM222" s="58" t="n"/>
      <c r="AN222" s="58" t="n"/>
      <c r="AO222" s="58" t="n"/>
      <c r="AP222" s="4" t="n">
        <f aca="false" ca="false" dt2D="false" dtr="false" t="normal">COUNTIF(AA222:AL222, "&gt;0")</f>
        <v>1</v>
      </c>
      <c r="AQ222" s="4" t="n">
        <f aca="false" ca="false" dt2D="false" dtr="false" t="normal">COUNTIF(AM222:AO222, "&gt;0")</f>
        <v>0</v>
      </c>
      <c r="AR222" s="4" t="n">
        <f aca="false" ca="false" dt2D="false" dtr="false" t="normal">+AP222+AQ222</f>
        <v>1</v>
      </c>
    </row>
    <row customHeight="true" ht="12.75" outlineLevel="0" r="223">
      <c r="A223" s="49" t="n">
        <f aca="false" ca="false" dt2D="false" dtr="false" t="normal">+A222+1</f>
        <v>211</v>
      </c>
      <c r="B223" s="49" t="n">
        <f aca="false" ca="false" dt2D="false" dtr="false" t="normal">+B222+1</f>
        <v>211</v>
      </c>
      <c r="C223" s="50" t="s">
        <v>327</v>
      </c>
      <c r="D223" s="49" t="s">
        <v>328</v>
      </c>
      <c r="E223" s="51" t="s">
        <v>94</v>
      </c>
      <c r="F223" s="52" t="s">
        <v>56</v>
      </c>
      <c r="G223" s="52" t="n">
        <v>5</v>
      </c>
      <c r="H223" s="52" t="n">
        <v>2</v>
      </c>
      <c r="I223" s="53" t="n">
        <v>1560.9</v>
      </c>
      <c r="J223" s="53" t="n">
        <v>1356.3</v>
      </c>
      <c r="K223" s="53" t="n">
        <v>204.6</v>
      </c>
      <c r="L223" s="51" t="n">
        <v>51</v>
      </c>
      <c r="M223" s="54" t="n">
        <f aca="false" ca="false" dt2D="false" dtr="false" t="normal">SUM(N223:R223)</f>
        <v>913157.7299999997</v>
      </c>
      <c r="N223" s="54" t="n"/>
      <c r="O223" s="54" t="n"/>
      <c r="P223" s="54" t="n">
        <v>0</v>
      </c>
      <c r="Q223" s="54" t="n">
        <v>275018.832</v>
      </c>
      <c r="R223" s="54" t="n">
        <v>638138.898</v>
      </c>
      <c r="S223" s="54" t="n">
        <f aca="false" ca="false" dt2D="false" dtr="false" t="normal">+Z223-M223</f>
        <v>0</v>
      </c>
      <c r="T223" s="54" t="n">
        <f aca="false" ca="false" dt2D="false" dtr="false" t="normal">$M223/($J223+$K223)</f>
        <v>585.0200076878723</v>
      </c>
      <c r="U223" s="54" t="n">
        <f aca="false" ca="false" dt2D="false" dtr="false" t="normal">$M223/($J223+$K223)</f>
        <v>585.0200076878723</v>
      </c>
      <c r="V223" s="52" t="n">
        <v>2025</v>
      </c>
      <c r="W223" s="56" t="n">
        <v>0</v>
      </c>
      <c r="X223" s="56" t="n">
        <f aca="false" ca="false" dt2D="false" dtr="false" t="normal">+(J223*12.98+K223*25.97)*12</f>
        <v>275018.832</v>
      </c>
      <c r="Y223" s="56" t="n">
        <f aca="false" ca="false" dt2D="false" dtr="false" t="normal">+(J223*12.98+K223*25.97)*12*30-'[3]Лист1'!$AQ$497</f>
        <v>7381981.52</v>
      </c>
      <c r="Z223" s="57" t="n">
        <f aca="false" ca="false" dt2D="false" dtr="false" t="normal">SUM(AA223:AO223)</f>
        <v>913157.7299999999</v>
      </c>
      <c r="AA223" s="58" t="n"/>
      <c r="AB223" s="58" t="n"/>
      <c r="AC223" s="58" t="n"/>
      <c r="AD223" s="58" t="n"/>
      <c r="AE223" s="58" t="n">
        <v>616595.14</v>
      </c>
      <c r="AF223" s="58" t="n"/>
      <c r="AG223" s="58" t="n"/>
      <c r="AH223" s="58" t="n"/>
      <c r="AI223" s="58" t="n"/>
      <c r="AJ223" s="58" t="n"/>
      <c r="AK223" s="58" t="n"/>
      <c r="AL223" s="58" t="n"/>
      <c r="AM223" s="58" t="n">
        <v>273947.32</v>
      </c>
      <c r="AN223" s="58" t="n">
        <v>9131.58</v>
      </c>
      <c r="AO223" s="58" t="n">
        <v>13483.69</v>
      </c>
      <c r="AP223" s="4" t="n">
        <f aca="false" ca="false" dt2D="false" dtr="false" t="normal">COUNTIF(AA223:AL223, "&gt;0")</f>
        <v>1</v>
      </c>
      <c r="AQ223" s="4" t="n">
        <f aca="false" ca="false" dt2D="false" dtr="false" t="normal">COUNTIF(AM223:AO223, "&gt;0")</f>
        <v>3</v>
      </c>
      <c r="AR223" s="4" t="n">
        <f aca="false" ca="false" dt2D="false" dtr="false" t="normal">+AP223+AQ223</f>
        <v>4</v>
      </c>
    </row>
    <row customHeight="true" ht="12.75" outlineLevel="0" r="224">
      <c r="A224" s="49" t="n">
        <f aca="false" ca="false" dt2D="false" dtr="false" t="normal">+A223+1</f>
        <v>212</v>
      </c>
      <c r="B224" s="49" t="n">
        <f aca="false" ca="false" dt2D="false" dtr="false" t="normal">+B223+1</f>
        <v>212</v>
      </c>
      <c r="C224" s="50" t="s">
        <v>325</v>
      </c>
      <c r="D224" s="49" t="s">
        <v>329</v>
      </c>
      <c r="E224" s="51" t="n">
        <v>1982</v>
      </c>
      <c r="F224" s="52" t="s">
        <v>56</v>
      </c>
      <c r="G224" s="52" t="n">
        <v>5</v>
      </c>
      <c r="H224" s="52" t="n">
        <v>2</v>
      </c>
      <c r="I224" s="53" t="n">
        <v>1767.9</v>
      </c>
      <c r="J224" s="53" t="n">
        <v>1603</v>
      </c>
      <c r="K224" s="53" t="n">
        <v>0</v>
      </c>
      <c r="L224" s="51" t="n">
        <v>65</v>
      </c>
      <c r="M224" s="54" t="n">
        <f aca="false" ca="false" dt2D="false" dtr="false" t="normal">SUM(N224:R224)</f>
        <v>532254.96</v>
      </c>
      <c r="N224" s="54" t="n"/>
      <c r="O224" s="54" t="n"/>
      <c r="P224" s="54" t="n"/>
      <c r="Q224" s="54" t="n">
        <v>249683.28</v>
      </c>
      <c r="R224" s="54" t="n">
        <v>282571.68</v>
      </c>
      <c r="S224" s="54" t="n">
        <f aca="false" ca="false" dt2D="false" dtr="false" t="normal">+Z224-M224</f>
        <v>0</v>
      </c>
      <c r="T224" s="54" t="n">
        <f aca="false" ca="false" dt2D="false" dtr="false" t="normal">$M224/($J224+$K224)</f>
        <v>332.0367810355583</v>
      </c>
      <c r="U224" s="54" t="n">
        <f aca="false" ca="false" dt2D="false" dtr="false" t="normal">$M224/($J224+$K224)</f>
        <v>332.0367810355583</v>
      </c>
      <c r="V224" s="52" t="n">
        <v>2025</v>
      </c>
      <c r="W224" s="56" t="n">
        <v>0</v>
      </c>
      <c r="X224" s="56" t="n">
        <f aca="false" ca="false" dt2D="false" dtr="false" t="normal">+(J224*12.98+K224*25.97)*12</f>
        <v>249683.28000000003</v>
      </c>
      <c r="Y224" s="56" t="n">
        <f aca="false" ca="false" dt2D="false" dtr="false" t="normal">+(J224*12.98+K224*25.97)*12*30-'[1]Лист1'!$AQ$248</f>
        <v>6345617.94</v>
      </c>
      <c r="Z224" s="57" t="n">
        <f aca="false" ca="false" dt2D="false" dtr="false" t="normal">SUM(AA224:AO224)</f>
        <v>532254.96</v>
      </c>
      <c r="AA224" s="58" t="n"/>
      <c r="AB224" s="58" t="n"/>
      <c r="AC224" s="58" t="n"/>
      <c r="AD224" s="58" t="n"/>
      <c r="AE224" s="59" t="n">
        <v>532254.96</v>
      </c>
      <c r="AF224" s="58" t="n"/>
      <c r="AG224" s="58" t="n"/>
      <c r="AH224" s="58" t="n"/>
      <c r="AI224" s="58" t="n"/>
      <c r="AJ224" s="58" t="n"/>
      <c r="AK224" s="58" t="n"/>
      <c r="AL224" s="58" t="n"/>
      <c r="AM224" s="58" t="n"/>
      <c r="AN224" s="58" t="n"/>
      <c r="AO224" s="58" t="n"/>
      <c r="AP224" s="4" t="n">
        <f aca="false" ca="false" dt2D="false" dtr="false" t="normal">COUNTIF(AA224:AL224, "&gt;0")</f>
        <v>1</v>
      </c>
      <c r="AQ224" s="4" t="n">
        <f aca="false" ca="false" dt2D="false" dtr="false" t="normal">COUNTIF(AM224:AO224, "&gt;0")</f>
        <v>0</v>
      </c>
      <c r="AR224" s="4" t="n">
        <f aca="false" ca="false" dt2D="false" dtr="false" t="normal">+AP224+AQ224</f>
        <v>1</v>
      </c>
    </row>
    <row customHeight="true" ht="12.75" outlineLevel="0" r="225">
      <c r="A225" s="49" t="n">
        <f aca="false" ca="false" dt2D="false" dtr="false" t="normal">+A224+1</f>
        <v>213</v>
      </c>
      <c r="B225" s="49" t="n">
        <f aca="false" ca="false" dt2D="false" dtr="false" t="normal">+B224+1</f>
        <v>213</v>
      </c>
      <c r="C225" s="50" t="s">
        <v>325</v>
      </c>
      <c r="D225" s="49" t="s">
        <v>330</v>
      </c>
      <c r="E225" s="51" t="n">
        <v>1992</v>
      </c>
      <c r="F225" s="52" t="s">
        <v>56</v>
      </c>
      <c r="G225" s="52" t="n">
        <v>5</v>
      </c>
      <c r="H225" s="52" t="n">
        <v>2</v>
      </c>
      <c r="I225" s="53" t="n">
        <v>1787.3</v>
      </c>
      <c r="J225" s="53" t="n">
        <v>1278.2</v>
      </c>
      <c r="K225" s="53" t="n">
        <v>214.2</v>
      </c>
      <c r="L225" s="51" t="n">
        <v>44</v>
      </c>
      <c r="M225" s="54" t="n">
        <f aca="false" ca="false" dt2D="false" dtr="false" t="normal">SUM(N225:R225)</f>
        <v>525246.36</v>
      </c>
      <c r="N225" s="54" t="n"/>
      <c r="O225" s="54" t="n"/>
      <c r="P225" s="54" t="n"/>
      <c r="Q225" s="54" t="n">
        <v>265845.72</v>
      </c>
      <c r="R225" s="54" t="n">
        <v>259400.64</v>
      </c>
      <c r="S225" s="54" t="n">
        <f aca="false" ca="false" dt2D="false" dtr="false" t="normal">+Z225-M225</f>
        <v>0</v>
      </c>
      <c r="T225" s="54" t="n">
        <f aca="false" ca="false" dt2D="false" dtr="false" t="normal">$M225/($J225+$K225)</f>
        <v>351.9474403645135</v>
      </c>
      <c r="U225" s="54" t="n">
        <f aca="false" ca="false" dt2D="false" dtr="false" t="normal">$M225/($J225+$K225)</f>
        <v>351.9474403645135</v>
      </c>
      <c r="V225" s="52" t="n">
        <v>2025</v>
      </c>
      <c r="W225" s="56" t="n">
        <v>0</v>
      </c>
      <c r="X225" s="56" t="n">
        <f aca="false" ca="false" dt2D="false" dtr="false" t="normal">+(J225*12.98+K225*25.97)*12</f>
        <v>265845.72</v>
      </c>
      <c r="Y225" s="56" t="n">
        <f aca="false" ca="false" dt2D="false" dtr="false" t="normal">+(J225*12.98+K225*25.97)*12*30-'[1]Лист1'!$AQ$249</f>
        <v>6805291.77</v>
      </c>
      <c r="Z225" s="57" t="n">
        <f aca="false" ca="false" dt2D="false" dtr="false" t="normal">SUM(AA225:AO225)</f>
        <v>525246.36</v>
      </c>
      <c r="AA225" s="58" t="n"/>
      <c r="AB225" s="58" t="n"/>
      <c r="AC225" s="58" t="n"/>
      <c r="AD225" s="58" t="n"/>
      <c r="AE225" s="59" t="n">
        <v>525246.36</v>
      </c>
      <c r="AF225" s="58" t="n"/>
      <c r="AG225" s="58" t="n"/>
      <c r="AH225" s="58" t="n"/>
      <c r="AI225" s="58" t="n"/>
      <c r="AJ225" s="58" t="n"/>
      <c r="AK225" s="58" t="n"/>
      <c r="AL225" s="58" t="n"/>
      <c r="AM225" s="58" t="n"/>
      <c r="AN225" s="58" t="n"/>
      <c r="AO225" s="58" t="n"/>
      <c r="AP225" s="4" t="n">
        <f aca="false" ca="false" dt2D="false" dtr="false" t="normal">COUNTIF(AA225:AL225, "&gt;0")</f>
        <v>1</v>
      </c>
      <c r="AQ225" s="4" t="n">
        <f aca="false" ca="false" dt2D="false" dtr="false" t="normal">COUNTIF(AM225:AO225, "&gt;0")</f>
        <v>0</v>
      </c>
      <c r="AR225" s="4" t="n">
        <f aca="false" ca="false" dt2D="false" dtr="false" t="normal">+AP225+AQ225</f>
        <v>1</v>
      </c>
    </row>
    <row customHeight="true" ht="12.75" outlineLevel="0" r="226">
      <c r="A226" s="49" t="n">
        <f aca="false" ca="false" dt2D="false" dtr="false" t="normal">+A225+1</f>
        <v>214</v>
      </c>
      <c r="B226" s="49" t="n">
        <f aca="false" ca="false" dt2D="false" dtr="false" t="normal">+B225+1</f>
        <v>214</v>
      </c>
      <c r="C226" s="50" t="s">
        <v>325</v>
      </c>
      <c r="D226" s="49" t="s">
        <v>331</v>
      </c>
      <c r="E226" s="51" t="n">
        <v>1974</v>
      </c>
      <c r="F226" s="52" t="s">
        <v>56</v>
      </c>
      <c r="G226" s="52" t="n">
        <v>2</v>
      </c>
      <c r="H226" s="52" t="n">
        <v>3</v>
      </c>
      <c r="I226" s="53" t="n">
        <v>1039.5</v>
      </c>
      <c r="J226" s="53" t="n">
        <v>915.4</v>
      </c>
      <c r="K226" s="53" t="n">
        <v>0</v>
      </c>
      <c r="L226" s="51" t="n">
        <v>39</v>
      </c>
      <c r="M226" s="54" t="n">
        <f aca="false" ca="false" dt2D="false" dtr="false" t="normal">SUM(N226:R226)</f>
        <v>471982.87</v>
      </c>
      <c r="N226" s="54" t="n"/>
      <c r="O226" s="54" t="n"/>
      <c r="P226" s="54" t="n"/>
      <c r="Q226" s="54" t="n">
        <v>142582.704</v>
      </c>
      <c r="R226" s="54" t="n">
        <v>329400.166</v>
      </c>
      <c r="S226" s="54" t="n">
        <f aca="false" ca="false" dt2D="false" dtr="false" t="normal">+Z226-M226</f>
        <v>0</v>
      </c>
      <c r="T226" s="54" t="n">
        <f aca="false" ca="false" dt2D="false" dtr="false" t="normal">$M226/($J226+$K226)</f>
        <v>515.602873060957</v>
      </c>
      <c r="U226" s="54" t="n">
        <f aca="false" ca="false" dt2D="false" dtr="false" t="normal">$M226/($J226+$K226)</f>
        <v>515.602873060957</v>
      </c>
      <c r="V226" s="52" t="n">
        <v>2025</v>
      </c>
      <c r="W226" s="56" t="n">
        <v>0</v>
      </c>
      <c r="X226" s="56" t="n">
        <f aca="false" ca="false" dt2D="false" dtr="false" t="normal">+(J226*12.98+K226*25.97)*12</f>
        <v>142582.704</v>
      </c>
      <c r="Y226" s="56" t="n">
        <f aca="false" ca="false" dt2D="false" dtr="false" t="normal">+(J226*12.98+K226*25.97)*12*30-'[3]Лист1'!$AQ$498</f>
        <v>3509485.58</v>
      </c>
      <c r="Z226" s="57" t="n">
        <f aca="false" ca="false" dt2D="false" dtr="false" t="normal">SUM(AA226:AO226)</f>
        <v>471982.87</v>
      </c>
      <c r="AA226" s="58" t="n"/>
      <c r="AB226" s="58" t="n"/>
      <c r="AC226" s="58" t="n"/>
      <c r="AD226" s="58" t="n"/>
      <c r="AE226" s="59" t="n">
        <v>471982.87</v>
      </c>
      <c r="AF226" s="58" t="n"/>
      <c r="AG226" s="58" t="n"/>
      <c r="AH226" s="58" t="n"/>
      <c r="AI226" s="58" t="n"/>
      <c r="AJ226" s="58" t="n"/>
      <c r="AK226" s="58" t="n"/>
      <c r="AL226" s="58" t="n"/>
      <c r="AM226" s="58" t="n"/>
      <c r="AN226" s="58" t="n"/>
      <c r="AO226" s="58" t="n"/>
      <c r="AP226" s="4" t="n">
        <f aca="false" ca="false" dt2D="false" dtr="false" t="normal">COUNTIF(AA226:AL226, "&gt;0")</f>
        <v>1</v>
      </c>
      <c r="AQ226" s="4" t="n">
        <f aca="false" ca="false" dt2D="false" dtr="false" t="normal">COUNTIF(AM226:AO226, "&gt;0")</f>
        <v>0</v>
      </c>
      <c r="AR226" s="4" t="n">
        <f aca="false" ca="false" dt2D="false" dtr="false" t="normal">+AP226+AQ226</f>
        <v>1</v>
      </c>
    </row>
    <row customHeight="true" ht="12.75" outlineLevel="0" r="227">
      <c r="A227" s="49" t="n">
        <f aca="false" ca="false" dt2D="false" dtr="false" t="normal">+A226+1</f>
        <v>215</v>
      </c>
      <c r="B227" s="49" t="n">
        <f aca="false" ca="false" dt2D="false" dtr="false" t="normal">+B226+1</f>
        <v>215</v>
      </c>
      <c r="C227" s="50" t="s">
        <v>327</v>
      </c>
      <c r="D227" s="49" t="s">
        <v>332</v>
      </c>
      <c r="E227" s="51" t="s">
        <v>71</v>
      </c>
      <c r="F227" s="52" t="s">
        <v>56</v>
      </c>
      <c r="G227" s="52" t="n">
        <v>4</v>
      </c>
      <c r="H227" s="52" t="n">
        <v>6</v>
      </c>
      <c r="I227" s="53" t="n">
        <v>4977.4</v>
      </c>
      <c r="J227" s="53" t="n">
        <v>4942.2</v>
      </c>
      <c r="K227" s="53" t="n">
        <v>35.1999999999998</v>
      </c>
      <c r="L227" s="51" t="n">
        <v>212</v>
      </c>
      <c r="M227" s="54" t="n">
        <f aca="false" ca="false" dt2D="false" dtr="false" t="normal">SUM(N227:R227)</f>
        <v>2911878.5599999996</v>
      </c>
      <c r="N227" s="54" t="n"/>
      <c r="O227" s="54" t="n"/>
      <c r="P227" s="54" t="n">
        <v>0</v>
      </c>
      <c r="Q227" s="54" t="n">
        <v>1207465.44</v>
      </c>
      <c r="R227" s="54" t="n">
        <v>1704413.12</v>
      </c>
      <c r="S227" s="54" t="n">
        <f aca="false" ca="false" dt2D="false" dtr="false" t="normal">+Z227-M227</f>
        <v>0</v>
      </c>
      <c r="T227" s="54" t="n">
        <f aca="false" ca="false" dt2D="false" dtr="false" t="normal">$M227/($J227+$K227)</f>
        <v>585.0200024108972</v>
      </c>
      <c r="U227" s="54" t="n">
        <f aca="false" ca="false" dt2D="false" dtr="false" t="normal">$M227/($J227+$K227)</f>
        <v>585.0200024108972</v>
      </c>
      <c r="V227" s="52" t="n">
        <v>2025</v>
      </c>
      <c r="W227" s="56" t="n">
        <v>426698.64</v>
      </c>
      <c r="X227" s="56" t="n">
        <f aca="false" ca="false" dt2D="false" dtr="false" t="normal">+(J227*12.98+K227*25.97)*12</f>
        <v>780766.7999999999</v>
      </c>
      <c r="Y227" s="56" t="n">
        <f aca="false" ca="false" dt2D="false" dtr="false" t="normal">+(J227*12.98+K227*25.97)*12*30</f>
        <v>23423003.999999996</v>
      </c>
      <c r="Z227" s="57" t="n">
        <f aca="false" ca="false" dt2D="false" dtr="false" t="normal">SUM(AA227:AO227)</f>
        <v>2911878.5599999996</v>
      </c>
      <c r="AA227" s="58" t="n"/>
      <c r="AB227" s="58" t="n"/>
      <c r="AC227" s="58" t="n"/>
      <c r="AD227" s="58" t="n"/>
      <c r="AE227" s="58" t="n">
        <v>1966199.4</v>
      </c>
      <c r="AF227" s="58" t="n"/>
      <c r="AG227" s="58" t="n"/>
      <c r="AH227" s="58" t="n"/>
      <c r="AI227" s="58" t="n"/>
      <c r="AJ227" s="58" t="n"/>
      <c r="AK227" s="58" t="n"/>
      <c r="AL227" s="58" t="n"/>
      <c r="AM227" s="58" t="n">
        <v>873563.57</v>
      </c>
      <c r="AN227" s="58" t="n">
        <v>29118.79</v>
      </c>
      <c r="AO227" s="58" t="n">
        <v>42996.8</v>
      </c>
      <c r="AP227" s="4" t="n">
        <f aca="false" ca="false" dt2D="false" dtr="false" t="normal">COUNTIF(AA227:AL227, "&gt;0")</f>
        <v>1</v>
      </c>
      <c r="AQ227" s="4" t="n">
        <f aca="false" ca="false" dt2D="false" dtr="false" t="normal">COUNTIF(AM227:AO227, "&gt;0")</f>
        <v>3</v>
      </c>
      <c r="AR227" s="4" t="n">
        <f aca="false" ca="false" dt2D="false" dtr="false" t="normal">+AP227+AQ227</f>
        <v>4</v>
      </c>
    </row>
    <row customHeight="true" ht="12.75" outlineLevel="0" r="228">
      <c r="A228" s="49" t="n">
        <f aca="false" ca="false" dt2D="false" dtr="false" t="normal">+A227+1</f>
        <v>216</v>
      </c>
      <c r="B228" s="49" t="n">
        <f aca="false" ca="false" dt2D="false" dtr="false" t="normal">+B227+1</f>
        <v>216</v>
      </c>
      <c r="C228" s="50" t="s">
        <v>327</v>
      </c>
      <c r="D228" s="49" t="s">
        <v>333</v>
      </c>
      <c r="E228" s="51" t="s">
        <v>202</v>
      </c>
      <c r="F228" s="52" t="s">
        <v>56</v>
      </c>
      <c r="G228" s="52" t="n">
        <v>5</v>
      </c>
      <c r="H228" s="52" t="n">
        <v>4</v>
      </c>
      <c r="I228" s="53" t="n">
        <v>3370</v>
      </c>
      <c r="J228" s="53" t="n">
        <v>2494.1</v>
      </c>
      <c r="K228" s="53" t="n">
        <v>875.9</v>
      </c>
      <c r="L228" s="51" t="n">
        <v>129</v>
      </c>
      <c r="M228" s="54" t="n">
        <f aca="false" ca="false" dt2D="false" dtr="false" t="normal">SUM(N228:R228)</f>
        <v>1971517.4</v>
      </c>
      <c r="N228" s="54" t="n"/>
      <c r="O228" s="54" t="n"/>
      <c r="P228" s="54" t="n">
        <v>0</v>
      </c>
      <c r="Q228" s="54" t="n">
        <v>661446.492</v>
      </c>
      <c r="R228" s="54" t="n">
        <v>1310070.908</v>
      </c>
      <c r="S228" s="54" t="n">
        <f aca="false" ca="false" dt2D="false" dtr="false" t="normal">+Z228-M228</f>
        <v>0</v>
      </c>
      <c r="T228" s="54" t="n">
        <f aca="false" ca="false" dt2D="false" dtr="false" t="normal">$M228/($J228+$K228)</f>
        <v>585.02</v>
      </c>
      <c r="U228" s="54" t="n">
        <f aca="false" ca="false" dt2D="false" dtr="false" t="normal">$M228/($J228+$K228)</f>
        <v>585.02</v>
      </c>
      <c r="V228" s="52" t="n">
        <v>2025</v>
      </c>
      <c r="W228" s="56" t="n">
        <v>0</v>
      </c>
      <c r="X228" s="56" t="n">
        <f aca="false" ca="false" dt2D="false" dtr="false" t="normal">+(J228*12.98+K228*25.97)*12</f>
        <v>661446.492</v>
      </c>
      <c r="Y228" s="56" t="n">
        <f aca="false" ca="false" dt2D="false" dtr="false" t="normal">+(J228*12.98+K228*25.97)*12*30-'[3]Лист1'!$AQ$508</f>
        <v>19056581.56</v>
      </c>
      <c r="Z228" s="57" t="n">
        <f aca="false" ca="false" dt2D="false" dtr="false" t="normal">SUM(AA228:AO228)</f>
        <v>1971517.4</v>
      </c>
      <c r="AA228" s="58" t="n"/>
      <c r="AB228" s="58" t="n"/>
      <c r="AC228" s="58" t="n"/>
      <c r="AD228" s="58" t="n"/>
      <c r="AE228" s="58" t="n">
        <v>1331235.58</v>
      </c>
      <c r="AF228" s="58" t="n"/>
      <c r="AG228" s="58" t="n"/>
      <c r="AH228" s="58" t="n"/>
      <c r="AI228" s="58" t="n"/>
      <c r="AJ228" s="58" t="n"/>
      <c r="AK228" s="58" t="n"/>
      <c r="AL228" s="58" t="n"/>
      <c r="AM228" s="58" t="n">
        <v>591455.22</v>
      </c>
      <c r="AN228" s="58" t="n">
        <v>19715.17</v>
      </c>
      <c r="AO228" s="58" t="n">
        <v>29111.43</v>
      </c>
      <c r="AP228" s="4" t="n">
        <f aca="false" ca="false" dt2D="false" dtr="false" t="normal">COUNTIF(AA228:AL228, "&gt;0")</f>
        <v>1</v>
      </c>
      <c r="AQ228" s="4" t="n">
        <f aca="false" ca="false" dt2D="false" dtr="false" t="normal">COUNTIF(AM228:AO228, "&gt;0")</f>
        <v>3</v>
      </c>
      <c r="AR228" s="4" t="n">
        <f aca="false" ca="false" dt2D="false" dtr="false" t="normal">+AP228+AQ228</f>
        <v>4</v>
      </c>
    </row>
    <row customHeight="true" ht="12.75" outlineLevel="0" r="229">
      <c r="A229" s="49" t="n">
        <f aca="false" ca="false" dt2D="false" dtr="false" t="normal">+A228+1</f>
        <v>217</v>
      </c>
      <c r="B229" s="49" t="n">
        <f aca="false" ca="false" dt2D="false" dtr="false" t="normal">+B228+1</f>
        <v>217</v>
      </c>
      <c r="C229" s="50" t="s">
        <v>325</v>
      </c>
      <c r="D229" s="49" t="s">
        <v>334</v>
      </c>
      <c r="E229" s="51" t="n">
        <v>1987</v>
      </c>
      <c r="F229" s="52" t="s">
        <v>56</v>
      </c>
      <c r="G229" s="52" t="n">
        <v>5</v>
      </c>
      <c r="H229" s="52" t="n">
        <v>6</v>
      </c>
      <c r="I229" s="53" t="n">
        <v>7333.8</v>
      </c>
      <c r="J229" s="53" t="n">
        <v>6313.3</v>
      </c>
      <c r="K229" s="53" t="n">
        <v>0</v>
      </c>
      <c r="L229" s="51" t="n">
        <v>271</v>
      </c>
      <c r="M229" s="54" t="n">
        <f aca="false" ca="false" dt2D="false" dtr="false" t="normal">SUM(N229:R229)</f>
        <v>2097298.46</v>
      </c>
      <c r="N229" s="54" t="n"/>
      <c r="O229" s="54" t="n"/>
      <c r="P229" s="54" t="n"/>
      <c r="Q229" s="54" t="n">
        <v>2097298.46</v>
      </c>
      <c r="R229" s="54" t="n">
        <v>0</v>
      </c>
      <c r="S229" s="54" t="n">
        <f aca="false" ca="false" dt2D="false" dtr="false" t="normal">+Z229-M229</f>
        <v>0</v>
      </c>
      <c r="T229" s="54" t="n">
        <f aca="false" ca="false" dt2D="false" dtr="false" t="normal">$M229/($J229+$K229)</f>
        <v>332.2031995945068</v>
      </c>
      <c r="U229" s="54" t="n">
        <f aca="false" ca="false" dt2D="false" dtr="false" t="normal">$M229/($J229+$K229)</f>
        <v>332.2031995945068</v>
      </c>
      <c r="V229" s="52" t="n">
        <v>2025</v>
      </c>
      <c r="W229" s="56" t="n">
        <v>2579552.42</v>
      </c>
      <c r="X229" s="56" t="n">
        <f aca="false" ca="false" dt2D="false" dtr="false" t="normal">+(J229*12.98+K229*25.97)*12</f>
        <v>983359.608</v>
      </c>
      <c r="Y229" s="56" t="n">
        <f aca="false" ca="false" dt2D="false" dtr="false" t="normal">+(J229*12.98+K229*25.97)*12*30</f>
        <v>29500788.240000002</v>
      </c>
      <c r="Z229" s="57" t="n">
        <f aca="false" ca="false" dt2D="false" dtr="false" t="normal">SUM(AA229:AO229)</f>
        <v>2097298.46</v>
      </c>
      <c r="AA229" s="58" t="n"/>
      <c r="AB229" s="58" t="n"/>
      <c r="AC229" s="58" t="n"/>
      <c r="AD229" s="58" t="n"/>
      <c r="AE229" s="59" t="n">
        <v>2097298.46</v>
      </c>
      <c r="AF229" s="58" t="n"/>
      <c r="AG229" s="58" t="n"/>
      <c r="AH229" s="58" t="n"/>
      <c r="AI229" s="58" t="n"/>
      <c r="AJ229" s="58" t="n"/>
      <c r="AK229" s="58" t="n"/>
      <c r="AL229" s="58" t="n"/>
      <c r="AM229" s="58" t="n"/>
      <c r="AN229" s="58" t="n"/>
      <c r="AO229" s="58" t="n"/>
      <c r="AP229" s="4" t="n">
        <f aca="false" ca="false" dt2D="false" dtr="false" t="normal">COUNTIF(AA229:AL229, "&gt;0")</f>
        <v>1</v>
      </c>
      <c r="AQ229" s="4" t="n">
        <f aca="false" ca="false" dt2D="false" dtr="false" t="normal">COUNTIF(AM229:AO229, "&gt;0")</f>
        <v>0</v>
      </c>
      <c r="AR229" s="4" t="n">
        <f aca="false" ca="false" dt2D="false" dtr="false" t="normal">+AP229+AQ229</f>
        <v>1</v>
      </c>
    </row>
    <row customHeight="true" ht="12.75" outlineLevel="0" r="230">
      <c r="A230" s="49" t="n">
        <f aca="false" ca="false" dt2D="false" dtr="false" t="normal">+A229+1</f>
        <v>218</v>
      </c>
      <c r="B230" s="49" t="n">
        <f aca="false" ca="false" dt2D="false" dtr="false" t="normal">+B229+1</f>
        <v>218</v>
      </c>
      <c r="C230" s="50" t="s">
        <v>327</v>
      </c>
      <c r="D230" s="49" t="s">
        <v>335</v>
      </c>
      <c r="E230" s="51" t="s">
        <v>193</v>
      </c>
      <c r="F230" s="52" t="s">
        <v>56</v>
      </c>
      <c r="G230" s="52" t="n">
        <v>5</v>
      </c>
      <c r="H230" s="52" t="n">
        <v>4</v>
      </c>
      <c r="I230" s="53" t="n">
        <v>3081.6</v>
      </c>
      <c r="J230" s="53" t="n">
        <v>1856.9</v>
      </c>
      <c r="K230" s="53" t="n">
        <v>1224.7</v>
      </c>
      <c r="L230" s="51" t="n">
        <v>88</v>
      </c>
      <c r="M230" s="54" t="n">
        <f aca="false" ca="false" dt2D="false" dtr="false" t="normal">SUM(N230:R230)</f>
        <v>1802797.63</v>
      </c>
      <c r="N230" s="54" t="n"/>
      <c r="O230" s="54" t="n"/>
      <c r="P230" s="54" t="n">
        <v>0</v>
      </c>
      <c r="Q230" s="54" t="n">
        <v>670896.252</v>
      </c>
      <c r="R230" s="54" t="n">
        <v>1131901.378</v>
      </c>
      <c r="S230" s="54" t="n">
        <f aca="false" ca="false" dt2D="false" dtr="false" t="normal">+Z230-M230</f>
        <v>0</v>
      </c>
      <c r="T230" s="54" t="n">
        <f aca="false" ca="false" dt2D="false" dtr="false" t="normal">$M230/($J230+$K230)</f>
        <v>585.0199993509864</v>
      </c>
      <c r="U230" s="54" t="n">
        <f aca="false" ca="false" dt2D="false" dtr="false" t="normal">$M230/($J230+$K230)</f>
        <v>585.0199993509864</v>
      </c>
      <c r="V230" s="52" t="n">
        <v>2025</v>
      </c>
      <c r="W230" s="56" t="n">
        <v>0</v>
      </c>
      <c r="X230" s="56" t="n">
        <f aca="false" ca="false" dt2D="false" dtr="false" t="normal">+(J230*12.98+K230*25.97)*12</f>
        <v>670896.252</v>
      </c>
      <c r="Y230" s="56" t="n">
        <f aca="false" ca="false" dt2D="false" dtr="false" t="normal">+(J230*12.98+K230*25.97)*12*30-'[3]Лист1'!$AQ$509</f>
        <v>18555899.619999997</v>
      </c>
      <c r="Z230" s="57" t="n">
        <f aca="false" ca="false" dt2D="false" dtr="false" t="normal">SUM(AA230:AO230)</f>
        <v>1802797.6300000001</v>
      </c>
      <c r="AA230" s="58" t="n"/>
      <c r="AB230" s="58" t="n"/>
      <c r="AC230" s="58" t="n"/>
      <c r="AD230" s="58" t="n"/>
      <c r="AE230" s="58" t="n">
        <v>1217310.25</v>
      </c>
      <c r="AF230" s="58" t="n"/>
      <c r="AG230" s="58" t="n"/>
      <c r="AH230" s="58" t="n"/>
      <c r="AI230" s="58" t="n"/>
      <c r="AJ230" s="58" t="n"/>
      <c r="AK230" s="58" t="n"/>
      <c r="AL230" s="58" t="n"/>
      <c r="AM230" s="58" t="n">
        <v>540839.29</v>
      </c>
      <c r="AN230" s="58" t="n">
        <v>18027.98</v>
      </c>
      <c r="AO230" s="58" t="n">
        <v>26620.11</v>
      </c>
      <c r="AP230" s="4" t="n">
        <f aca="false" ca="false" dt2D="false" dtr="false" t="normal">COUNTIF(AA230:AL230, "&gt;0")</f>
        <v>1</v>
      </c>
      <c r="AQ230" s="4" t="n">
        <f aca="false" ca="false" dt2D="false" dtr="false" t="normal">COUNTIF(AM230:AO230, "&gt;0")</f>
        <v>3</v>
      </c>
      <c r="AR230" s="4" t="n">
        <f aca="false" ca="false" dt2D="false" dtr="false" t="normal">+AP230+AQ230</f>
        <v>4</v>
      </c>
    </row>
    <row customHeight="true" ht="12.75" outlineLevel="0" r="231">
      <c r="A231" s="49" t="n">
        <f aca="false" ca="false" dt2D="false" dtr="false" t="normal">+A230+1</f>
        <v>219</v>
      </c>
      <c r="B231" s="49" t="n">
        <f aca="false" ca="false" dt2D="false" dtr="false" t="normal">+B230+1</f>
        <v>219</v>
      </c>
      <c r="C231" s="50" t="s">
        <v>327</v>
      </c>
      <c r="D231" s="49" t="s">
        <v>336</v>
      </c>
      <c r="E231" s="51" t="s">
        <v>94</v>
      </c>
      <c r="F231" s="52" t="s">
        <v>56</v>
      </c>
      <c r="G231" s="52" t="n">
        <v>5</v>
      </c>
      <c r="H231" s="52" t="n">
        <v>3</v>
      </c>
      <c r="I231" s="53" t="n">
        <v>2240</v>
      </c>
      <c r="J231" s="53" t="n">
        <v>2237</v>
      </c>
      <c r="K231" s="53" t="n">
        <v>3</v>
      </c>
      <c r="L231" s="51" t="n">
        <v>106</v>
      </c>
      <c r="M231" s="54" t="n">
        <f aca="false" ca="false" dt2D="false" dtr="false" t="normal">SUM(N231:R231)</f>
        <v>6631452.8</v>
      </c>
      <c r="N231" s="54" t="n"/>
      <c r="O231" s="54" t="n"/>
      <c r="P231" s="54" t="n">
        <v>0</v>
      </c>
      <c r="Q231" s="54" t="n">
        <v>1417388.26</v>
      </c>
      <c r="R231" s="54" t="n">
        <v>5214064.54</v>
      </c>
      <c r="S231" s="54" t="n">
        <f aca="false" ca="false" dt2D="false" dtr="false" t="normal">+Z231-M231</f>
        <v>0</v>
      </c>
      <c r="T231" s="54" t="n">
        <f aca="false" ca="false" dt2D="false" dtr="false" t="normal">$M231/($J231+$K231)</f>
        <v>2960.47</v>
      </c>
      <c r="U231" s="54" t="n">
        <f aca="false" ca="false" dt2D="false" dtr="false" t="normal">$M231/($J231+$K231)</f>
        <v>2960.47</v>
      </c>
      <c r="V231" s="52" t="n">
        <v>2025</v>
      </c>
      <c r="W231" s="56" t="n">
        <v>1068018.22</v>
      </c>
      <c r="X231" s="56" t="n">
        <f aca="false" ca="false" dt2D="false" dtr="false" t="normal">+(J231*12.98+K231*25.97)*12</f>
        <v>349370.04000000004</v>
      </c>
      <c r="Y231" s="56" t="n">
        <f aca="false" ca="false" dt2D="false" dtr="false" t="normal">+(J231*12.98+K231*25.97)*12*30</f>
        <v>10481101.200000001</v>
      </c>
      <c r="Z231" s="57" t="n">
        <f aca="false" ca="false" dt2D="false" dtr="false" t="normal">SUM(AA231:AO231)</f>
        <v>6631452.8</v>
      </c>
      <c r="AA231" s="58" t="n">
        <v>4738495.97</v>
      </c>
      <c r="AB231" s="58" t="n"/>
      <c r="AC231" s="58" t="n"/>
      <c r="AD231" s="58" t="n"/>
      <c r="AE231" s="58" t="n">
        <v>884856.88</v>
      </c>
      <c r="AF231" s="58" t="n"/>
      <c r="AG231" s="58" t="n"/>
      <c r="AH231" s="58" t="n"/>
      <c r="AI231" s="58" t="n"/>
      <c r="AJ231" s="58" t="n"/>
      <c r="AK231" s="58" t="n"/>
      <c r="AL231" s="58" t="n"/>
      <c r="AM231" s="58" t="n">
        <v>818814.08</v>
      </c>
      <c r="AN231" s="58" t="n">
        <v>66314.53</v>
      </c>
      <c r="AO231" s="58" t="n">
        <v>122971.34</v>
      </c>
      <c r="AP231" s="4" t="n">
        <f aca="false" ca="false" dt2D="false" dtr="false" t="normal">COUNTIF(AA231:AL231, "&gt;0")</f>
        <v>2</v>
      </c>
      <c r="AQ231" s="4" t="n">
        <f aca="false" ca="false" dt2D="false" dtr="false" t="normal">COUNTIF(AM231:AO231, "&gt;0")</f>
        <v>3</v>
      </c>
      <c r="AR231" s="4" t="n">
        <f aca="false" ca="false" dt2D="false" dtr="false" t="normal">+AP231+AQ231</f>
        <v>5</v>
      </c>
    </row>
    <row customHeight="true" ht="12.75" outlineLevel="0" r="232">
      <c r="A232" s="49" t="n">
        <f aca="false" ca="false" dt2D="false" dtr="false" t="normal">+A231+1</f>
        <v>220</v>
      </c>
      <c r="B232" s="49" t="n">
        <f aca="false" ca="false" dt2D="false" dtr="false" t="normal">+B231+1</f>
        <v>220</v>
      </c>
      <c r="C232" s="50" t="s">
        <v>327</v>
      </c>
      <c r="D232" s="49" t="s">
        <v>337</v>
      </c>
      <c r="E232" s="51" t="s">
        <v>132</v>
      </c>
      <c r="F232" s="52" t="s">
        <v>56</v>
      </c>
      <c r="G232" s="52" t="n">
        <v>4</v>
      </c>
      <c r="H232" s="52" t="n">
        <v>4</v>
      </c>
      <c r="I232" s="53" t="n">
        <v>2493.9</v>
      </c>
      <c r="J232" s="53" t="n">
        <v>2493.9</v>
      </c>
      <c r="K232" s="53" t="n">
        <v>0</v>
      </c>
      <c r="L232" s="51" t="n">
        <v>121</v>
      </c>
      <c r="M232" s="54" t="n">
        <f aca="false" ca="false" dt2D="false" dtr="false" t="normal">SUM(N232:R232)</f>
        <v>9996130.909999998</v>
      </c>
      <c r="N232" s="54" t="n"/>
      <c r="O232" s="54" t="n"/>
      <c r="P232" s="54" t="n">
        <v>0</v>
      </c>
      <c r="Q232" s="54" t="n">
        <v>388449.864</v>
      </c>
      <c r="R232" s="54" t="n">
        <v>9607681.046</v>
      </c>
      <c r="S232" s="54" t="n">
        <f aca="false" ca="false" dt2D="false" dtr="false" t="normal">+Z232-M232</f>
        <v>0</v>
      </c>
      <c r="T232" s="54" t="n">
        <f aca="false" ca="false" dt2D="false" dtr="false" t="normal">$M232/($J232+$K232)</f>
        <v>4008.2324511808806</v>
      </c>
      <c r="U232" s="54" t="n">
        <f aca="false" ca="false" dt2D="false" dtr="false" t="normal">$M232/($J232+$K232)</f>
        <v>4008.2324511808806</v>
      </c>
      <c r="V232" s="52" t="n">
        <v>2025</v>
      </c>
      <c r="W232" s="56" t="n">
        <v>0</v>
      </c>
      <c r="X232" s="56" t="n">
        <f aca="false" ca="false" dt2D="false" dtr="false" t="normal">+(J232*12.98+K232*25.97)*12</f>
        <v>388449.86400000006</v>
      </c>
      <c r="Y232" s="56" t="n">
        <f aca="false" ca="false" dt2D="false" dtr="false" t="normal">+(J232*12.98+K232*25.97)*12*30-'[3]Лист1'!$AQ$500</f>
        <v>9918483.760000002</v>
      </c>
      <c r="Z232" s="57" t="n">
        <f aca="false" ca="false" dt2D="false" dtr="false" t="normal">SUM(AA232:AO232)</f>
        <v>9996130.909999998</v>
      </c>
      <c r="AA232" s="58" t="n"/>
      <c r="AB232" s="58" t="n"/>
      <c r="AC232" s="58" t="n"/>
      <c r="AD232" s="58" t="n"/>
      <c r="AE232" s="58" t="n">
        <v>985153.83</v>
      </c>
      <c r="AF232" s="58" t="n"/>
      <c r="AG232" s="58" t="n"/>
      <c r="AH232" s="58" t="n"/>
      <c r="AI232" s="58" t="n"/>
      <c r="AJ232" s="58" t="n"/>
      <c r="AK232" s="63" t="n"/>
      <c r="AL232" s="58" t="n">
        <v>6609072.63</v>
      </c>
      <c r="AM232" s="58" t="n">
        <v>1931794.89</v>
      </c>
      <c r="AN232" s="58" t="n">
        <v>163999.86</v>
      </c>
      <c r="AO232" s="58" t="n">
        <v>306109.7</v>
      </c>
      <c r="AP232" s="4" t="n">
        <f aca="false" ca="false" dt2D="false" dtr="false" t="normal">COUNTIF(AA232:AL232, "&gt;0")</f>
        <v>2</v>
      </c>
      <c r="AQ232" s="4" t="n">
        <f aca="false" ca="false" dt2D="false" dtr="false" t="normal">COUNTIF(AM232:AO232, "&gt;0")</f>
        <v>3</v>
      </c>
      <c r="AR232" s="4" t="n">
        <f aca="false" ca="false" dt2D="false" dtr="false" t="normal">+AP232+AQ232</f>
        <v>5</v>
      </c>
    </row>
    <row customHeight="true" ht="12.75" outlineLevel="0" r="233">
      <c r="A233" s="49" t="n">
        <f aca="false" ca="false" dt2D="false" dtr="false" t="normal">+A232+1</f>
        <v>221</v>
      </c>
      <c r="B233" s="49" t="n">
        <f aca="false" ca="false" dt2D="false" dtr="false" t="normal">+B232+1</f>
        <v>221</v>
      </c>
      <c r="C233" s="50" t="s">
        <v>327</v>
      </c>
      <c r="D233" s="49" t="s">
        <v>338</v>
      </c>
      <c r="E233" s="51" t="s">
        <v>82</v>
      </c>
      <c r="F233" s="52" t="s">
        <v>56</v>
      </c>
      <c r="G233" s="52" t="n">
        <v>5</v>
      </c>
      <c r="H233" s="52" t="n">
        <v>4</v>
      </c>
      <c r="I233" s="53" t="n">
        <v>4673.6</v>
      </c>
      <c r="J233" s="53" t="n">
        <v>4481.6</v>
      </c>
      <c r="K233" s="53" t="n">
        <v>192</v>
      </c>
      <c r="L233" s="51" t="n">
        <v>189</v>
      </c>
      <c r="M233" s="54" t="n">
        <f aca="false" ca="false" dt2D="false" dtr="false" t="normal">SUM(N233:R233)</f>
        <v>2734149.4600000004</v>
      </c>
      <c r="N233" s="54" t="n"/>
      <c r="O233" s="54" t="n"/>
      <c r="P233" s="54" t="n">
        <v>0</v>
      </c>
      <c r="Q233" s="54" t="n">
        <v>757888.896</v>
      </c>
      <c r="R233" s="54" t="n">
        <v>1976260.564</v>
      </c>
      <c r="S233" s="54" t="n">
        <f aca="false" ca="false" dt2D="false" dtr="false" t="normal">+Z233-M233</f>
        <v>0</v>
      </c>
      <c r="T233" s="54" t="n">
        <f aca="false" ca="false" dt2D="false" dtr="false" t="normal">$M233/($J233+$K233)</f>
        <v>585.0199974323862</v>
      </c>
      <c r="U233" s="54" t="n">
        <f aca="false" ca="false" dt2D="false" dtr="false" t="normal">$M233/($J233+$K233)</f>
        <v>585.0199974323862</v>
      </c>
      <c r="V233" s="52" t="n">
        <v>2025</v>
      </c>
      <c r="W233" s="56" t="n">
        <v>0</v>
      </c>
      <c r="X233" s="56" t="n">
        <f aca="false" ca="false" dt2D="false" dtr="false" t="normal">+(J233*12.98+K233*25.97)*12</f>
        <v>757888.8960000001</v>
      </c>
      <c r="Y233" s="56" t="n">
        <f aca="false" ca="false" dt2D="false" dtr="false" t="normal">+(J233*12.98+K233*25.97)*12*30-'[3]Лист1'!$AQ$501</f>
        <v>21160662.810000002</v>
      </c>
      <c r="Z233" s="57" t="n">
        <f aca="false" ca="false" dt2D="false" dtr="false" t="normal">SUM(AA233:AO233)</f>
        <v>2734149.4600000004</v>
      </c>
      <c r="AA233" s="58" t="n"/>
      <c r="AB233" s="58" t="n"/>
      <c r="AC233" s="58" t="n"/>
      <c r="AD233" s="58" t="n"/>
      <c r="AE233" s="58" t="n">
        <v>1846190.68</v>
      </c>
      <c r="AF233" s="58" t="n"/>
      <c r="AG233" s="58" t="n"/>
      <c r="AH233" s="58" t="n"/>
      <c r="AI233" s="58" t="n"/>
      <c r="AJ233" s="58" t="n"/>
      <c r="AK233" s="58" t="n"/>
      <c r="AL233" s="58" t="n"/>
      <c r="AM233" s="58" t="n">
        <v>820244.84</v>
      </c>
      <c r="AN233" s="58" t="n">
        <v>27341.49</v>
      </c>
      <c r="AO233" s="58" t="n">
        <v>40372.45</v>
      </c>
      <c r="AP233" s="4" t="n">
        <f aca="false" ca="false" dt2D="false" dtr="false" t="normal">COUNTIF(AA233:AL233, "&gt;0")</f>
        <v>1</v>
      </c>
      <c r="AQ233" s="4" t="n">
        <f aca="false" ca="false" dt2D="false" dtr="false" t="normal">COUNTIF(AM233:AO233, "&gt;0")</f>
        <v>3</v>
      </c>
      <c r="AR233" s="4" t="n">
        <f aca="false" ca="false" dt2D="false" dtr="false" t="normal">+AP233+AQ233</f>
        <v>4</v>
      </c>
    </row>
    <row customHeight="true" ht="12.75" outlineLevel="0" r="234">
      <c r="A234" s="49" t="n">
        <f aca="false" ca="false" dt2D="false" dtr="false" t="normal">+A233+1</f>
        <v>222</v>
      </c>
      <c r="B234" s="49" t="n">
        <f aca="false" ca="false" dt2D="false" dtr="false" t="normal">+B233+1</f>
        <v>222</v>
      </c>
      <c r="C234" s="50" t="s">
        <v>327</v>
      </c>
      <c r="D234" s="49" t="s">
        <v>339</v>
      </c>
      <c r="E234" s="51" t="s">
        <v>58</v>
      </c>
      <c r="F234" s="52" t="s">
        <v>56</v>
      </c>
      <c r="G234" s="52" t="n">
        <v>4</v>
      </c>
      <c r="H234" s="52" t="n">
        <v>4</v>
      </c>
      <c r="I234" s="53" t="n">
        <v>3488.7</v>
      </c>
      <c r="J234" s="53" t="n">
        <v>3488.7</v>
      </c>
      <c r="K234" s="53" t="n">
        <v>0</v>
      </c>
      <c r="L234" s="51" t="n">
        <v>160</v>
      </c>
      <c r="M234" s="54" t="n">
        <f aca="false" ca="false" dt2D="false" dtr="false" t="normal">SUM(N234:R234)</f>
        <v>13983520.55</v>
      </c>
      <c r="N234" s="54" t="n"/>
      <c r="O234" s="54" t="n"/>
      <c r="P234" s="54" t="n">
        <v>0</v>
      </c>
      <c r="Q234" s="54" t="n">
        <v>543399.912</v>
      </c>
      <c r="R234" s="54" t="n">
        <v>13440120.638</v>
      </c>
      <c r="S234" s="54" t="n">
        <f aca="false" ca="false" dt2D="false" dtr="false" t="normal">+Z234-M234</f>
        <v>0</v>
      </c>
      <c r="T234" s="54" t="n">
        <f aca="false" ca="false" dt2D="false" dtr="false" t="normal">$M234/($J234+$K234)</f>
        <v>4008.2324504829885</v>
      </c>
      <c r="U234" s="54" t="n">
        <f aca="false" ca="false" dt2D="false" dtr="false" t="normal">$M234/($J234+$K234)</f>
        <v>4008.2324504829885</v>
      </c>
      <c r="V234" s="52" t="n">
        <v>2025</v>
      </c>
      <c r="W234" s="56" t="n">
        <v>0</v>
      </c>
      <c r="X234" s="56" t="n">
        <f aca="false" ca="false" dt2D="false" dtr="false" t="normal">+(J234*12.98+K234*25.97)*12</f>
        <v>543399.912</v>
      </c>
      <c r="Y234" s="56" t="n">
        <f aca="false" ca="false" dt2D="false" dtr="false" t="normal">+(J234*12.98+K234*25.97)*12*30-'[3]Лист1'!$AQ$502</f>
        <v>15348424.68</v>
      </c>
      <c r="Z234" s="57" t="n">
        <f aca="false" ca="false" dt2D="false" dtr="false" t="normal">SUM(AA234:AO234)</f>
        <v>13983520.55</v>
      </c>
      <c r="AA234" s="58" t="n"/>
      <c r="AB234" s="58" t="n"/>
      <c r="AC234" s="58" t="n"/>
      <c r="AD234" s="58" t="n"/>
      <c r="AE234" s="58" t="n">
        <v>1378125.09</v>
      </c>
      <c r="AF234" s="58" t="n"/>
      <c r="AG234" s="58" t="n"/>
      <c r="AH234" s="58" t="n"/>
      <c r="AI234" s="58" t="n"/>
      <c r="AJ234" s="58" t="n"/>
      <c r="AK234" s="63" t="n"/>
      <c r="AL234" s="58" t="n">
        <v>9245387.42</v>
      </c>
      <c r="AM234" s="58" t="n">
        <v>2702374.93</v>
      </c>
      <c r="AN234" s="58" t="n">
        <v>229418.31</v>
      </c>
      <c r="AO234" s="58" t="n">
        <v>428214.8</v>
      </c>
      <c r="AP234" s="4" t="n">
        <f aca="false" ca="false" dt2D="false" dtr="false" t="normal">COUNTIF(AA234:AL234, "&gt;0")</f>
        <v>2</v>
      </c>
      <c r="AQ234" s="4" t="n">
        <f aca="false" ca="false" dt2D="false" dtr="false" t="normal">COUNTIF(AM234:AO234, "&gt;0")</f>
        <v>3</v>
      </c>
      <c r="AR234" s="4" t="n">
        <f aca="false" ca="false" dt2D="false" dtr="false" t="normal">+AP234+AQ234</f>
        <v>5</v>
      </c>
    </row>
    <row customHeight="true" ht="12.75" outlineLevel="0" r="235">
      <c r="A235" s="49" t="n">
        <f aca="false" ca="false" dt2D="false" dtr="false" t="normal">+A234+1</f>
        <v>223</v>
      </c>
      <c r="B235" s="49" t="n">
        <f aca="false" ca="false" dt2D="false" dtr="false" t="normal">+B234+1</f>
        <v>223</v>
      </c>
      <c r="C235" s="50" t="s">
        <v>327</v>
      </c>
      <c r="D235" s="49" t="s">
        <v>340</v>
      </c>
      <c r="E235" s="53" t="s">
        <v>154</v>
      </c>
      <c r="F235" s="52" t="s">
        <v>56</v>
      </c>
      <c r="G235" s="52" t="n">
        <v>5</v>
      </c>
      <c r="H235" s="52" t="n">
        <v>4</v>
      </c>
      <c r="I235" s="53" t="n">
        <v>3289.1</v>
      </c>
      <c r="J235" s="53" t="n">
        <v>3117.4</v>
      </c>
      <c r="K235" s="53" t="n">
        <v>171.7</v>
      </c>
      <c r="L235" s="51" t="n">
        <v>147</v>
      </c>
      <c r="M235" s="54" t="n">
        <f aca="false" ca="false" dt2D="false" dtr="false" t="normal">SUM(N235:R235)</f>
        <v>5910943.7</v>
      </c>
      <c r="N235" s="54" t="n"/>
      <c r="O235" s="54" t="n">
        <v>0</v>
      </c>
      <c r="P235" s="54" t="n">
        <v>0</v>
      </c>
      <c r="Q235" s="54" t="n">
        <v>539074.812</v>
      </c>
      <c r="R235" s="54" t="n">
        <v>5371868.888</v>
      </c>
      <c r="S235" s="54" t="n">
        <f aca="false" ca="false" dt2D="false" dtr="false" t="normal">+Z235-M235</f>
        <v>0</v>
      </c>
      <c r="T235" s="54" t="n">
        <f aca="false" ca="false" dt2D="false" dtr="false" t="normal">$M235/($J235+$K235)</f>
        <v>1797.1310388860174</v>
      </c>
      <c r="U235" s="54" t="n">
        <f aca="false" ca="false" dt2D="false" dtr="false" t="normal">$M235/($J235+$K235)</f>
        <v>1797.1310388860174</v>
      </c>
      <c r="V235" s="52" t="n">
        <v>2027</v>
      </c>
      <c r="W235" s="56" t="n">
        <v>0</v>
      </c>
      <c r="X235" s="56" t="n">
        <f aca="false" ca="false" dt2D="false" dtr="false" t="normal">+(J235*12.98+K235*25.97)*12</f>
        <v>539074.8119999999</v>
      </c>
      <c r="Y235" s="56" t="n">
        <f aca="false" ca="false" dt2D="false" dtr="false" t="normal">+(J235*12.98+K235*25.97)*12*30-'[3]Лист1'!$AQ$504</f>
        <v>11340343.459999997</v>
      </c>
      <c r="Z235" s="57" t="n">
        <f aca="false" ca="false" dt2D="false" dtr="false" t="normal">SUM(AA235:AO235)</f>
        <v>5910943.7</v>
      </c>
      <c r="AA235" s="58" t="n"/>
      <c r="AB235" s="58" t="n"/>
      <c r="AC235" s="58" t="n"/>
      <c r="AD235" s="58" t="n"/>
      <c r="AE235" s="58" t="n"/>
      <c r="AF235" s="58" t="n"/>
      <c r="AG235" s="58" t="n"/>
      <c r="AH235" s="58" t="n"/>
      <c r="AI235" s="58" t="n"/>
      <c r="AJ235" s="58" t="n"/>
      <c r="AK235" s="59" t="n">
        <v>5910943.7</v>
      </c>
      <c r="AL235" s="58" t="n"/>
      <c r="AM235" s="58" t="n"/>
      <c r="AN235" s="58" t="n"/>
      <c r="AO235" s="58" t="n"/>
      <c r="AP235" s="4" t="n">
        <f aca="false" ca="false" dt2D="false" dtr="false" t="normal">COUNTIF(AA235:AL235, "&gt;0")</f>
        <v>1</v>
      </c>
      <c r="AQ235" s="4" t="n">
        <f aca="false" ca="false" dt2D="false" dtr="false" t="normal">COUNTIF(AM235:AO235, "&gt;0")</f>
        <v>0</v>
      </c>
      <c r="AR235" s="4" t="n">
        <f aca="false" ca="false" dt2D="false" dtr="false" t="normal">+AP235+AQ235</f>
        <v>1</v>
      </c>
    </row>
    <row customHeight="true" ht="12.75" outlineLevel="0" r="236">
      <c r="A236" s="49" t="n">
        <f aca="false" ca="false" dt2D="false" dtr="false" t="normal">+A235+1</f>
        <v>224</v>
      </c>
      <c r="B236" s="49" t="n">
        <f aca="false" ca="false" dt2D="false" dtr="false" t="normal">+B235+1</f>
        <v>224</v>
      </c>
      <c r="C236" s="50" t="s">
        <v>341</v>
      </c>
      <c r="D236" s="49" t="s">
        <v>342</v>
      </c>
      <c r="E236" s="51" t="s">
        <v>188</v>
      </c>
      <c r="F236" s="52" t="s">
        <v>56</v>
      </c>
      <c r="G236" s="52" t="n">
        <v>4</v>
      </c>
      <c r="H236" s="52" t="n">
        <v>2</v>
      </c>
      <c r="I236" s="53" t="n">
        <v>2479.2</v>
      </c>
      <c r="J236" s="53" t="n">
        <v>1792.8</v>
      </c>
      <c r="K236" s="53" t="n">
        <v>686.4</v>
      </c>
      <c r="L236" s="51" t="n">
        <v>70</v>
      </c>
      <c r="M236" s="54" t="n">
        <f aca="false" ca="false" dt2D="false" dtr="false" t="normal">SUM(N236:R236)</f>
        <v>13373449.380000003</v>
      </c>
      <c r="N236" s="54" t="n"/>
      <c r="O236" s="54" t="n"/>
      <c r="P236" s="54" t="n">
        <v>0</v>
      </c>
      <c r="Q236" s="54" t="n">
        <v>968581.664</v>
      </c>
      <c r="R236" s="54" t="n">
        <v>12404867.716</v>
      </c>
      <c r="S236" s="54" t="n">
        <f aca="false" ca="false" dt2D="false" dtr="false" t="normal">+Z236-M236</f>
        <v>0</v>
      </c>
      <c r="T236" s="54" t="n">
        <f aca="false" ca="false" dt2D="false" dtr="false" t="normal">$M236/($J236+$K236)</f>
        <v>5394.25999515973</v>
      </c>
      <c r="U236" s="54" t="n">
        <f aca="false" ca="false" dt2D="false" dtr="false" t="normal">$M236/($J236+$K236)</f>
        <v>5394.25999515973</v>
      </c>
      <c r="V236" s="52" t="n">
        <v>2025</v>
      </c>
      <c r="W236" s="56" t="n">
        <v>485846.72</v>
      </c>
      <c r="X236" s="56" t="n">
        <f aca="false" ca="false" dt2D="false" dtr="false" t="normal">+(J236*12.71+K236*25.41)*12</f>
        <v>482734.94399999996</v>
      </c>
      <c r="Y236" s="56" t="n">
        <f aca="false" ca="false" dt2D="false" dtr="false" t="normal">+(J236*12.71+K236*25.41)*12*30</f>
        <v>14482048.319999998</v>
      </c>
      <c r="Z236" s="57" t="n">
        <f aca="false" ca="false" dt2D="false" dtr="false" t="normal">SUM(AA236:AO236)</f>
        <v>13373449.38</v>
      </c>
      <c r="AA236" s="58" t="n">
        <v>5244499.65</v>
      </c>
      <c r="AB236" s="58" t="n">
        <v>2422959.1</v>
      </c>
      <c r="AC236" s="58" t="n">
        <v>2454549.21</v>
      </c>
      <c r="AD236" s="58" t="n">
        <v>1585603.26</v>
      </c>
      <c r="AE236" s="58" t="n"/>
      <c r="AF236" s="58" t="n"/>
      <c r="AG236" s="58" t="n"/>
      <c r="AH236" s="58" t="n"/>
      <c r="AI236" s="58" t="n"/>
      <c r="AJ236" s="58" t="n"/>
      <c r="AK236" s="58" t="n"/>
      <c r="AL236" s="58" t="n"/>
      <c r="AM236" s="58" t="n">
        <v>1276081.92</v>
      </c>
      <c r="AN236" s="58" t="n">
        <v>133734.49</v>
      </c>
      <c r="AO236" s="58" t="n">
        <v>256021.75</v>
      </c>
      <c r="AP236" s="4" t="n">
        <f aca="false" ca="false" dt2D="false" dtr="false" t="normal">COUNTIF(AA236:AL236, "&gt;0")</f>
        <v>4</v>
      </c>
      <c r="AQ236" s="4" t="n">
        <f aca="false" ca="false" dt2D="false" dtr="false" t="normal">COUNTIF(AM236:AO236, "&gt;0")</f>
        <v>3</v>
      </c>
      <c r="AR236" s="4" t="n">
        <f aca="false" ca="false" dt2D="false" dtr="false" t="normal">+AP236+AQ236</f>
        <v>7</v>
      </c>
    </row>
    <row customHeight="true" ht="12.75" outlineLevel="0" r="237">
      <c r="A237" s="49" t="n">
        <f aca="false" ca="false" dt2D="false" dtr="false" t="normal">+A236+1</f>
        <v>225</v>
      </c>
      <c r="B237" s="49" t="n">
        <f aca="false" ca="false" dt2D="false" dtr="false" t="normal">+B236+1</f>
        <v>225</v>
      </c>
      <c r="C237" s="50" t="s">
        <v>320</v>
      </c>
      <c r="D237" s="49" t="s">
        <v>343</v>
      </c>
      <c r="E237" s="51" t="s">
        <v>188</v>
      </c>
      <c r="F237" s="52" t="s">
        <v>56</v>
      </c>
      <c r="G237" s="52" t="n">
        <v>5</v>
      </c>
      <c r="H237" s="52" t="n">
        <v>4</v>
      </c>
      <c r="I237" s="53" t="n">
        <v>4324</v>
      </c>
      <c r="J237" s="53" t="n">
        <v>4252.6</v>
      </c>
      <c r="K237" s="53" t="n">
        <v>71.3999999999996</v>
      </c>
      <c r="L237" s="51" t="n">
        <v>160</v>
      </c>
      <c r="M237" s="54" t="n">
        <f aca="false" ca="false" dt2D="false" dtr="false" t="normal">SUM(N237:R237)</f>
        <v>18226640.929999996</v>
      </c>
      <c r="N237" s="54" t="n"/>
      <c r="O237" s="54" t="n">
        <v>0</v>
      </c>
      <c r="P237" s="54" t="n">
        <v>0</v>
      </c>
      <c r="Q237" s="54" t="n">
        <v>3243671.772</v>
      </c>
      <c r="R237" s="54" t="n">
        <v>14982969.158</v>
      </c>
      <c r="S237" s="54" t="n">
        <f aca="false" ca="false" dt2D="false" dtr="false" t="normal">+Z237-M237</f>
        <v>0</v>
      </c>
      <c r="T237" s="54" t="n">
        <f aca="false" ca="false" dt2D="false" dtr="false" t="normal">$M237/($J237+$K237)</f>
        <v>4215.22685707678</v>
      </c>
      <c r="U237" s="54" t="n">
        <f aca="false" ca="false" dt2D="false" dtr="false" t="normal">$M237/($J237+$K237)</f>
        <v>4215.22685707678</v>
      </c>
      <c r="V237" s="52" t="n">
        <v>2025</v>
      </c>
      <c r="W237" s="56" t="n">
        <v>2559035.7</v>
      </c>
      <c r="X237" s="56" t="n">
        <f aca="false" ca="false" dt2D="false" dtr="false" t="normal">+(J237*12.98+K237*25.97)*12</f>
        <v>684636.0719999999</v>
      </c>
      <c r="Y237" s="56" t="n">
        <f aca="false" ca="false" dt2D="false" dtr="false" t="normal">+(J237*12.98+K237*25.97)*12*30</f>
        <v>20539082.159999996</v>
      </c>
      <c r="Z237" s="60" t="n">
        <f aca="false" ca="true" dt2D="false" dtr="false" t="normal">SUBTOTAL(9, AA237:AO237)</f>
        <v>18226640.929999996</v>
      </c>
      <c r="AA237" s="0" t="n">
        <v>9146989.54</v>
      </c>
      <c r="AC237" s="0" t="n">
        <v>4281006.29</v>
      </c>
      <c r="AM237" s="61" t="n">
        <v>3814996.88</v>
      </c>
      <c r="AN237" s="61" t="n">
        <v>341592.11</v>
      </c>
      <c r="AO237" s="61" t="n">
        <v>642056.11</v>
      </c>
      <c r="AP237" s="4" t="n">
        <f aca="false" ca="false" dt2D="false" dtr="false" t="normal">COUNTIF(AA237:AL237, "&gt;0")</f>
        <v>2</v>
      </c>
      <c r="AQ237" s="4" t="n">
        <f aca="false" ca="false" dt2D="false" dtr="false" t="normal">COUNTIF(AM237:AO237, "&gt;0")</f>
        <v>3</v>
      </c>
      <c r="AR237" s="4" t="n">
        <f aca="false" ca="false" dt2D="false" dtr="false" t="normal">+AP237+AQ237</f>
        <v>5</v>
      </c>
    </row>
    <row customHeight="true" ht="12.75" outlineLevel="0" r="238">
      <c r="A238" s="49" t="n">
        <f aca="false" ca="false" dt2D="false" dtr="false" t="normal">+A237+1</f>
        <v>226</v>
      </c>
      <c r="B238" s="49" t="n">
        <f aca="false" ca="false" dt2D="false" dtr="false" t="normal">+B237+1</f>
        <v>226</v>
      </c>
      <c r="C238" s="50" t="s">
        <v>327</v>
      </c>
      <c r="D238" s="49" t="s">
        <v>344</v>
      </c>
      <c r="E238" s="51" t="s">
        <v>58</v>
      </c>
      <c r="F238" s="52" t="s">
        <v>56</v>
      </c>
      <c r="G238" s="52" t="n">
        <v>5</v>
      </c>
      <c r="H238" s="52" t="n">
        <v>2</v>
      </c>
      <c r="I238" s="53" t="n">
        <v>1575.1</v>
      </c>
      <c r="J238" s="53" t="n">
        <v>1575.1</v>
      </c>
      <c r="K238" s="53" t="n">
        <v>0</v>
      </c>
      <c r="L238" s="51" t="n">
        <v>61</v>
      </c>
      <c r="M238" s="54" t="n">
        <f aca="false" ca="false" dt2D="false" dtr="false" t="normal">SUM(N238:R238)</f>
        <v>7373551.51</v>
      </c>
      <c r="N238" s="54" t="n"/>
      <c r="O238" s="54" t="n">
        <v>0</v>
      </c>
      <c r="P238" s="54" t="n">
        <v>0</v>
      </c>
      <c r="Q238" s="54" t="n">
        <v>245337.576</v>
      </c>
      <c r="R238" s="54" t="n">
        <v>7128213.934</v>
      </c>
      <c r="S238" s="54" t="n">
        <f aca="false" ca="false" dt2D="false" dtr="false" t="normal">+Z238-M238</f>
        <v>0</v>
      </c>
      <c r="T238" s="54" t="n">
        <f aca="false" ca="false" dt2D="false" dtr="false" t="normal">$M238/($J238+$K238)</f>
        <v>4681.322779506063</v>
      </c>
      <c r="U238" s="54" t="n">
        <f aca="false" ca="false" dt2D="false" dtr="false" t="normal">$M238/($J238+$K238)</f>
        <v>4681.322779506063</v>
      </c>
      <c r="V238" s="52" t="n">
        <v>2025</v>
      </c>
      <c r="W238" s="56" t="n">
        <v>0</v>
      </c>
      <c r="X238" s="56" t="n">
        <f aca="false" ca="false" dt2D="false" dtr="false" t="normal">+(J238*12.98+K238*25.97)*12</f>
        <v>245337.576</v>
      </c>
      <c r="Y238" s="56" t="n">
        <f aca="false" ca="false" dt2D="false" dtr="false" t="normal">+(J238*12.98+K238*25.97)*12*30-'[3]Лист1'!$AQ$496</f>
        <v>6151622.9</v>
      </c>
      <c r="Z238" s="60" t="n">
        <f aca="false" ca="true" dt2D="false" dtr="false" t="normal">SUBTOTAL(9, AA238:AO238)</f>
        <v>7373551.51</v>
      </c>
      <c r="AE238" s="56" t="n">
        <v>622204.5</v>
      </c>
      <c r="AF238" s="58" t="n"/>
      <c r="AG238" s="58" t="n"/>
      <c r="AH238" s="58" t="n"/>
      <c r="AI238" s="58" t="n"/>
      <c r="AJ238" s="58" t="n"/>
      <c r="AK238" s="63" t="n"/>
      <c r="AL238" s="58" t="n">
        <v>4174165.09</v>
      </c>
      <c r="AM238" s="61" t="n">
        <v>2020157.26</v>
      </c>
      <c r="AN238" s="61" t="n">
        <v>192476.12</v>
      </c>
      <c r="AO238" s="61" t="n">
        <v>364548.54</v>
      </c>
      <c r="AP238" s="4" t="n">
        <f aca="false" ca="false" dt2D="false" dtr="false" t="normal">COUNTIF(AA238:AL238, "&gt;0")</f>
        <v>2</v>
      </c>
      <c r="AQ238" s="4" t="n">
        <f aca="false" ca="false" dt2D="false" dtr="false" t="normal">COUNTIF(AM238:AO238, "&gt;0")</f>
        <v>3</v>
      </c>
      <c r="AR238" s="4" t="n">
        <f aca="false" ca="false" dt2D="false" dtr="false" t="normal">+AP238+AQ238</f>
        <v>5</v>
      </c>
    </row>
    <row customHeight="true" ht="12.75" outlineLevel="0" r="239">
      <c r="A239" s="49" t="n">
        <f aca="false" ca="false" dt2D="false" dtr="false" t="normal">+A238+1</f>
        <v>227</v>
      </c>
      <c r="B239" s="49" t="n">
        <f aca="false" ca="false" dt2D="false" dtr="false" t="normal">+B238+1</f>
        <v>227</v>
      </c>
      <c r="C239" s="50" t="s">
        <v>327</v>
      </c>
      <c r="D239" s="49" t="s">
        <v>345</v>
      </c>
      <c r="E239" s="51" t="s">
        <v>346</v>
      </c>
      <c r="F239" s="52" t="s">
        <v>56</v>
      </c>
      <c r="G239" s="52" t="n">
        <v>4</v>
      </c>
      <c r="H239" s="52" t="n">
        <v>4</v>
      </c>
      <c r="I239" s="53" t="n">
        <v>2520.5</v>
      </c>
      <c r="J239" s="53" t="n">
        <v>2454</v>
      </c>
      <c r="K239" s="53" t="n">
        <v>66.5</v>
      </c>
      <c r="L239" s="51" t="n">
        <v>120</v>
      </c>
      <c r="M239" s="54" t="n">
        <f aca="false" ca="false" dt2D="false" dtr="false" t="normal">SUM(N239:R239)</f>
        <v>1839524.16</v>
      </c>
      <c r="N239" s="54" t="n"/>
      <c r="O239" s="54" t="n">
        <v>0</v>
      </c>
      <c r="P239" s="54" t="n">
        <v>0</v>
      </c>
      <c r="Q239" s="54" t="n">
        <v>402959.1</v>
      </c>
      <c r="R239" s="54" t="n">
        <v>1436565.06</v>
      </c>
      <c r="S239" s="54" t="n">
        <f aca="false" ca="false" dt2D="false" dtr="false" t="normal">+Z239-M239</f>
        <v>0</v>
      </c>
      <c r="T239" s="54" t="n">
        <f aca="false" ca="false" dt2D="false" dtr="false" t="normal">$M239/($J239+$K239)</f>
        <v>729.8250981948025</v>
      </c>
      <c r="U239" s="54" t="n">
        <f aca="false" ca="false" dt2D="false" dtr="false" t="normal">$M239/($J239+$K239)</f>
        <v>729.8250981948025</v>
      </c>
      <c r="V239" s="52" t="n">
        <v>2025</v>
      </c>
      <c r="W239" s="56" t="n">
        <v>0</v>
      </c>
      <c r="X239" s="56" t="n">
        <f aca="false" ca="false" dt2D="false" dtr="false" t="normal">+(J239*12.98+K239*25.97)*12</f>
        <v>402959.10000000003</v>
      </c>
      <c r="Y239" s="56" t="n">
        <f aca="false" ca="false" dt2D="false" dtr="false" t="normal">+(J239*12.98+K239*25.97)*12*30-'[3]Лист1'!$AQ$510</f>
        <v>1621036.2000000011</v>
      </c>
      <c r="Z239" s="60" t="n">
        <f aca="false" ca="true" dt2D="false" dtr="false" t="normal">SUBTOTAL(9, AA239:AO239)</f>
        <v>1839524.16</v>
      </c>
      <c r="AB239" s="0" t="n">
        <v>0</v>
      </c>
      <c r="AE239" s="56" t="n">
        <v>995661.51</v>
      </c>
      <c r="AM239" s="61" t="n">
        <v>725193.22</v>
      </c>
      <c r="AN239" s="61" t="n">
        <v>43028.46</v>
      </c>
      <c r="AO239" s="61" t="n">
        <v>75640.97</v>
      </c>
      <c r="AP239" s="4" t="n">
        <f aca="false" ca="false" dt2D="false" dtr="false" t="normal">COUNTIF(AA239:AL239, "&gt;0")</f>
        <v>1</v>
      </c>
      <c r="AQ239" s="4" t="n">
        <f aca="false" ca="false" dt2D="false" dtr="false" t="normal">COUNTIF(AM239:AO239, "&gt;0")</f>
        <v>3</v>
      </c>
      <c r="AR239" s="4" t="n">
        <f aca="false" ca="false" dt2D="false" dtr="false" t="normal">+AP239+AQ239</f>
        <v>4</v>
      </c>
    </row>
    <row customHeight="true" ht="12.75" outlineLevel="0" r="240">
      <c r="A240" s="49" t="n">
        <f aca="false" ca="false" dt2D="false" dtr="false" t="normal">+A239+1</f>
        <v>228</v>
      </c>
      <c r="B240" s="49" t="n">
        <f aca="false" ca="false" dt2D="false" dtr="false" t="normal">+B239+1</f>
        <v>228</v>
      </c>
      <c r="C240" s="50" t="s">
        <v>327</v>
      </c>
      <c r="D240" s="49" t="s">
        <v>347</v>
      </c>
      <c r="E240" s="51" t="s">
        <v>348</v>
      </c>
      <c r="F240" s="52" t="s">
        <v>56</v>
      </c>
      <c r="G240" s="52" t="n">
        <v>4</v>
      </c>
      <c r="H240" s="52" t="n">
        <v>4</v>
      </c>
      <c r="I240" s="53" t="n">
        <v>2534.5</v>
      </c>
      <c r="J240" s="53" t="n">
        <v>2436</v>
      </c>
      <c r="K240" s="53" t="n">
        <v>98.5</v>
      </c>
      <c r="L240" s="51" t="n">
        <v>116</v>
      </c>
      <c r="M240" s="54" t="n">
        <f aca="false" ca="false" dt2D="false" dtr="false" t="normal">SUM(N240:R240)</f>
        <v>3325554.46</v>
      </c>
      <c r="N240" s="54" t="n"/>
      <c r="O240" s="54" t="n">
        <v>0</v>
      </c>
      <c r="P240" s="54" t="n">
        <v>0</v>
      </c>
      <c r="Q240" s="54" t="n">
        <v>410127.9</v>
      </c>
      <c r="R240" s="54" t="n">
        <v>2915426.56</v>
      </c>
      <c r="S240" s="54" t="n">
        <f aca="false" ca="false" dt2D="false" dtr="false" t="normal">+Z240-M240</f>
        <v>0</v>
      </c>
      <c r="T240" s="54" t="n">
        <f aca="false" ca="false" dt2D="false" dtr="false" t="normal">$M240/($J240+$K240)</f>
        <v>1312.1146024856973</v>
      </c>
      <c r="U240" s="54" t="n">
        <f aca="false" ca="false" dt2D="false" dtr="false" t="normal">$M240/($J240+$K240)</f>
        <v>1312.1146024856973</v>
      </c>
      <c r="V240" s="52" t="n">
        <v>2025</v>
      </c>
      <c r="W240" s="56" t="n">
        <v>0</v>
      </c>
      <c r="X240" s="56" t="n">
        <f aca="false" ca="false" dt2D="false" dtr="false" t="normal">+(J240*12.98+K240*25.97)*12</f>
        <v>410127.9</v>
      </c>
      <c r="Y240" s="56" t="n">
        <f aca="false" ca="false" dt2D="false" dtr="false" t="normal">+(J240*12.98+K240*25.97)*12*30-'[3]Лист1'!$AQ$511</f>
        <v>3535655.0999999996</v>
      </c>
      <c r="Z240" s="60" t="n">
        <f aca="false" ca="true" dt2D="false" dtr="false" t="normal">SUBTOTAL(9, AA240:AO240)</f>
        <v>3325554.46</v>
      </c>
      <c r="AB240" s="0" t="n">
        <v>2477004.62</v>
      </c>
      <c r="AM240" s="61" t="n">
        <v>729221.27</v>
      </c>
      <c r="AN240" s="61" t="n">
        <v>43267.46</v>
      </c>
      <c r="AO240" s="61" t="n">
        <v>76061.11</v>
      </c>
      <c r="AP240" s="4" t="n">
        <f aca="false" ca="false" dt2D="false" dtr="false" t="normal">COUNTIF(AA240:AL240, "&gt;0")</f>
        <v>1</v>
      </c>
      <c r="AQ240" s="4" t="n">
        <f aca="false" ca="false" dt2D="false" dtr="false" t="normal">COUNTIF(AM240:AO240, "&gt;0")</f>
        <v>3</v>
      </c>
      <c r="AR240" s="4" t="n">
        <f aca="false" ca="false" dt2D="false" dtr="false" t="normal">+AP240+AQ240</f>
        <v>4</v>
      </c>
    </row>
    <row customHeight="true" ht="12.75" outlineLevel="0" r="241">
      <c r="A241" s="49" t="n">
        <f aca="false" ca="false" dt2D="false" dtr="false" t="normal">+A240+1</f>
        <v>229</v>
      </c>
      <c r="B241" s="49" t="n">
        <f aca="false" ca="false" dt2D="false" dtr="false" t="normal">+B240+1</f>
        <v>229</v>
      </c>
      <c r="C241" s="50" t="s">
        <v>349</v>
      </c>
      <c r="D241" s="49" t="s">
        <v>350</v>
      </c>
      <c r="E241" s="51" t="s">
        <v>75</v>
      </c>
      <c r="F241" s="52" t="s">
        <v>56</v>
      </c>
      <c r="G241" s="52" t="n">
        <v>2</v>
      </c>
      <c r="H241" s="52" t="n">
        <v>2</v>
      </c>
      <c r="I241" s="53" t="n">
        <v>944.9</v>
      </c>
      <c r="J241" s="53" t="n">
        <v>864.8</v>
      </c>
      <c r="K241" s="53" t="n">
        <v>80.1</v>
      </c>
      <c r="L241" s="51" t="n">
        <v>31</v>
      </c>
      <c r="M241" s="54" t="n">
        <f aca="false" ca="false" dt2D="false" dtr="false" t="normal">SUM(N241:R241)</f>
        <v>2384168.08</v>
      </c>
      <c r="N241" s="54" t="n"/>
      <c r="O241" s="54" t="n">
        <v>0</v>
      </c>
      <c r="P241" s="54" t="n">
        <v>0</v>
      </c>
      <c r="Q241" s="54" t="n">
        <v>159663.612</v>
      </c>
      <c r="R241" s="54" t="n">
        <v>2224504.468</v>
      </c>
      <c r="S241" s="54" t="n">
        <f aca="false" ca="false" dt2D="false" dtr="false" t="normal">+Z241-M241</f>
        <v>0</v>
      </c>
      <c r="T241" s="54" t="n">
        <f aca="false" ca="false" dt2D="false" dtr="false" t="normal">$M241/($J241+$K241)</f>
        <v>2523.196190073024</v>
      </c>
      <c r="U241" s="54" t="n">
        <f aca="false" ca="false" dt2D="false" dtr="false" t="normal">$M241/($J241+$K241)</f>
        <v>2523.196190073024</v>
      </c>
      <c r="V241" s="52" t="n">
        <v>2025</v>
      </c>
      <c r="W241" s="56" t="n">
        <v>0</v>
      </c>
      <c r="X241" s="56" t="n">
        <f aca="false" ca="false" dt2D="false" dtr="false" t="normal">+(J241*12.98+K241*25.97)*12</f>
        <v>159663.612</v>
      </c>
      <c r="Y241" s="56" t="n">
        <f aca="false" ca="false" dt2D="false" dtr="false" t="normal">+(J241*12.98+K241*25.97)*12*30-'[3]Лист1'!$AQ$519</f>
        <v>1822709.6899999995</v>
      </c>
      <c r="Z241" s="60" t="n">
        <f aca="false" ca="true" dt2D="false" dtr="false" t="normal">SUBTOTAL(9, AA241:AO241)</f>
        <v>2384168.08</v>
      </c>
      <c r="AA241" s="0" t="n">
        <v>0</v>
      </c>
      <c r="AE241" s="66" t="n">
        <v>441815.67</v>
      </c>
      <c r="AM241" s="61" t="n">
        <v>1491854.33</v>
      </c>
      <c r="AN241" s="61" t="n">
        <v>154692.41</v>
      </c>
      <c r="AO241" s="61" t="n">
        <v>295805.67</v>
      </c>
      <c r="AP241" s="4" t="n">
        <f aca="false" ca="false" dt2D="false" dtr="false" t="normal">COUNTIF(AA241:AL241, "&gt;0")</f>
        <v>1</v>
      </c>
      <c r="AQ241" s="4" t="n">
        <f aca="false" ca="false" dt2D="false" dtr="false" t="normal">COUNTIF(AM241:AO241, "&gt;0")</f>
        <v>3</v>
      </c>
      <c r="AR241" s="4" t="n">
        <f aca="false" ca="false" dt2D="false" dtr="false" t="normal">+AP241+AQ241</f>
        <v>4</v>
      </c>
    </row>
    <row customHeight="true" ht="12.75" outlineLevel="0" r="242">
      <c r="A242" s="49" t="n">
        <f aca="false" ca="false" dt2D="false" dtr="false" t="normal">+A241+1</f>
        <v>230</v>
      </c>
      <c r="B242" s="49" t="n">
        <f aca="false" ca="false" dt2D="false" dtr="false" t="normal">+B241+1</f>
        <v>230</v>
      </c>
      <c r="C242" s="50" t="s">
        <v>351</v>
      </c>
      <c r="D242" s="49" t="s">
        <v>352</v>
      </c>
      <c r="E242" s="51" t="s">
        <v>128</v>
      </c>
      <c r="F242" s="52" t="s">
        <v>56</v>
      </c>
      <c r="G242" s="52" t="n">
        <v>2</v>
      </c>
      <c r="H242" s="52" t="n">
        <v>1</v>
      </c>
      <c r="I242" s="53" t="n">
        <v>375.6</v>
      </c>
      <c r="J242" s="53" t="n">
        <v>375.6</v>
      </c>
      <c r="K242" s="53" t="n">
        <v>0</v>
      </c>
      <c r="L242" s="51" t="n">
        <v>38</v>
      </c>
      <c r="M242" s="54" t="n">
        <f aca="false" ca="false" dt2D="false" dtr="false" t="normal">SUM(N242:R242)</f>
        <v>1566743.16</v>
      </c>
      <c r="N242" s="54" t="n"/>
      <c r="O242" s="54" t="n">
        <v>0</v>
      </c>
      <c r="P242" s="54" t="n"/>
      <c r="Q242" s="54" t="n">
        <v>57286.512</v>
      </c>
      <c r="R242" s="54" t="n">
        <v>1509456.648</v>
      </c>
      <c r="S242" s="54" t="n">
        <f aca="false" ca="false" dt2D="false" dtr="false" t="normal">+Z242-M242</f>
        <v>0</v>
      </c>
      <c r="T242" s="54" t="n">
        <f aca="false" ca="false" dt2D="false" dtr="false" t="normal">$M242/($J242+$K242)</f>
        <v>4171.3076677316285</v>
      </c>
      <c r="U242" s="54" t="n">
        <f aca="false" ca="false" dt2D="false" dtr="false" t="normal">$M242/($J242+$K242)</f>
        <v>4171.3076677316285</v>
      </c>
      <c r="V242" s="52" t="n">
        <v>2025</v>
      </c>
      <c r="W242" s="56" t="n">
        <v>0</v>
      </c>
      <c r="X242" s="56" t="n">
        <f aca="false" ca="false" dt2D="false" dtr="false" t="normal">+(J242*12.71+K242*25.41)*12</f>
        <v>57286.512</v>
      </c>
      <c r="Y242" s="56" t="n">
        <f aca="false" ca="false" dt2D="false" dtr="false" t="normal">+(J242*12.71+K242*25.41)*12*30-'[3]Лист1'!$AQ$525</f>
        <v>851361.5700000001</v>
      </c>
      <c r="Z242" s="60" t="n">
        <f aca="false" ca="true" dt2D="false" dtr="false" t="normal">SUBTOTAL(9, AA242:AO242)</f>
        <v>1566743.16</v>
      </c>
      <c r="AB242" s="0" t="n">
        <v>880860.54</v>
      </c>
      <c r="AM242" s="61" t="n">
        <v>520248.55</v>
      </c>
      <c r="AN242" s="61" t="n">
        <v>56681.65</v>
      </c>
      <c r="AO242" s="61" t="n">
        <v>108952.42</v>
      </c>
      <c r="AP242" s="4" t="n">
        <f aca="false" ca="false" dt2D="false" dtr="false" t="normal">COUNTIF(AA242:AL242, "&gt;0")</f>
        <v>1</v>
      </c>
      <c r="AQ242" s="4" t="n">
        <f aca="false" ca="false" dt2D="false" dtr="false" t="normal">COUNTIF(AM242:AO242, "&gt;0")</f>
        <v>3</v>
      </c>
      <c r="AR242" s="4" t="n">
        <f aca="false" ca="false" dt2D="false" dtr="false" t="normal">+AP242+AQ242</f>
        <v>4</v>
      </c>
    </row>
    <row customFormat="true" customHeight="true" ht="12.75" outlineLevel="0" r="243" s="0">
      <c r="A243" s="73" t="n"/>
      <c r="B243" s="73" t="n"/>
      <c r="C243" s="73" t="n"/>
      <c r="D243" s="45" t="n">
        <v>2026</v>
      </c>
      <c r="E243" s="74" t="n"/>
      <c r="F243" s="75" t="n"/>
      <c r="G243" s="75" t="n"/>
      <c r="H243" s="75" t="n"/>
      <c r="I243" s="48" t="n">
        <f aca="false" ca="false" dt2D="false" dtr="false" t="normal">SUM(I244:I531)</f>
        <v>678984.1700000002</v>
      </c>
      <c r="J243" s="48" t="n">
        <f aca="false" ca="false" dt2D="false" dtr="false" t="normal">SUM(J244:J531)</f>
        <v>640387.7399999999</v>
      </c>
      <c r="K243" s="48" t="n">
        <f aca="false" ca="false" dt2D="false" dtr="false" t="normal">SUM(K244:K531)</f>
        <v>35034.500000000015</v>
      </c>
      <c r="L243" s="76" t="n">
        <f aca="false" ca="false" dt2D="false" dtr="false" t="normal">SUM(L244:L531)</f>
        <v>27576</v>
      </c>
      <c r="M243" s="46" t="n">
        <f aca="false" ca="false" dt2D="false" dtr="false" t="normal">SUM(N243:R243)</f>
        <v>2068572465.723636</v>
      </c>
      <c r="N243" s="46" t="n"/>
      <c r="O243" s="46" t="n">
        <f aca="false" ca="false" dt2D="false" dtr="false" t="normal">SUM(O244:O531)</f>
        <v>303488274.1129204</v>
      </c>
      <c r="P243" s="46" t="n">
        <f aca="false" ca="false" dt2D="false" dtr="false" t="normal">SUM(P244:P531)</f>
        <v>0</v>
      </c>
      <c r="Q243" s="46" t="n">
        <f aca="false" ca="false" dt2D="false" dtr="false" t="normal">SUM(Q244:Q531)</f>
        <v>242979598.55520004</v>
      </c>
      <c r="R243" s="46" t="n">
        <f aca="false" ca="false" dt2D="false" dtr="false" t="normal">SUM(R244:R531)</f>
        <v>1522104593.0555155</v>
      </c>
      <c r="S243" s="46" t="n">
        <f aca="false" ca="false" dt2D="false" dtr="false" t="normal">SUM(S244:S531)</f>
        <v>0</v>
      </c>
      <c r="T243" s="77" t="n"/>
      <c r="U243" s="77" t="n"/>
      <c r="V243" s="48" t="n"/>
      <c r="W243" s="78" t="n">
        <f aca="false" ca="false" dt2D="false" dtr="false" t="normal">SUM(W244:W531)</f>
        <v>128771362.73000002</v>
      </c>
      <c r="X243" s="78" t="n">
        <f aca="false" ca="false" dt2D="false" dtr="false" t="normal">SUM(X244:X531)</f>
        <v>115424393.90640007</v>
      </c>
      <c r="Y243" s="78" t="n">
        <f aca="false" ca="false" dt2D="false" dtr="false" t="normal">SUM(Y244:Y531)</f>
        <v>2629928999.0040007</v>
      </c>
      <c r="Z243" s="78" t="n">
        <f aca="false" ca="false" dt2D="false" dtr="false" t="normal">SUM(Z244:Z531)</f>
        <v>2068572465.7236354</v>
      </c>
      <c r="AA243" s="78" t="n">
        <f aca="false" ca="false" dt2D="false" dtr="false" t="normal">SUM(AA244:AA531)</f>
        <v>518733667.9599998</v>
      </c>
      <c r="AB243" s="78" t="n">
        <f aca="false" ca="false" dt2D="false" dtr="false" t="normal">SUM(AB244:AB531)</f>
        <v>182441368.79999998</v>
      </c>
      <c r="AC243" s="78" t="n">
        <f aca="false" ca="false" dt2D="false" dtr="false" t="normal">SUM(AC244:AC531)</f>
        <v>179475105.90999997</v>
      </c>
      <c r="AD243" s="78" t="n">
        <f aca="false" ca="false" dt2D="false" dtr="false" t="normal">SUM(AD244:AD531)</f>
        <v>120863767.05</v>
      </c>
      <c r="AE243" s="78" t="n">
        <f aca="false" ca="false" dt2D="false" dtr="false" t="normal">SUM(AE244:AE531)</f>
        <v>64173718.58</v>
      </c>
      <c r="AF243" s="78" t="n">
        <f aca="false" ca="false" dt2D="false" dtr="false" t="normal">SUM(AF244:AF531)</f>
        <v>0</v>
      </c>
      <c r="AG243" s="78" t="n">
        <f aca="false" ca="false" dt2D="false" dtr="false" t="normal">SUM(AG244:AG531)</f>
        <v>0</v>
      </c>
      <c r="AH243" s="78" t="n">
        <f aca="false" ca="false" dt2D="false" dtr="false" t="normal">SUM(AH244:AH531)</f>
        <v>23617472.900480002</v>
      </c>
      <c r="AI243" s="78" t="n">
        <f aca="false" ca="false" dt2D="false" dtr="false" t="normal">SUM(AI244:AI531)</f>
        <v>235842487.6825513</v>
      </c>
      <c r="AJ243" s="78" t="n">
        <f aca="false" ca="false" dt2D="false" dtr="false" t="normal">SUM(AJ244:AJ531)</f>
        <v>143055681.34</v>
      </c>
      <c r="AK243" s="78" t="n">
        <f aca="false" ca="false" dt2D="false" dtr="false" t="normal">SUM(AK244:AK531)</f>
        <v>93986384.44</v>
      </c>
      <c r="AL243" s="78" t="n">
        <f aca="false" ca="false" dt2D="false" dtr="false" t="normal">SUM(AL244:AL531)</f>
        <v>86895212.08000001</v>
      </c>
      <c r="AM243" s="78" t="n">
        <f aca="false" ca="false" dt2D="false" dtr="false" t="normal">SUM(AM244:AM531)</f>
        <v>323853167.46630996</v>
      </c>
      <c r="AN243" s="78" t="n">
        <f aca="false" ca="false" dt2D="false" dtr="false" t="normal">SUM(AN244:AN531)</f>
        <v>31400869.692139003</v>
      </c>
      <c r="AO243" s="78" t="n">
        <f aca="false" ca="false" dt2D="false" dtr="false" t="normal">SUM(AO244:AO531)</f>
        <v>64233561.82215529</v>
      </c>
      <c r="AP243" s="78" t="n">
        <f aca="false" ca="false" dt2D="false" dtr="false" t="normal">SUM(AP244:AP531)</f>
        <v>423</v>
      </c>
      <c r="AQ243" s="78" t="n">
        <f aca="false" ca="false" dt2D="false" dtr="false" t="normal">SUM(AQ244:AQ531)</f>
        <v>854</v>
      </c>
      <c r="AR243" s="78" t="n">
        <f aca="false" ca="false" dt2D="false" dtr="false" t="normal">SUM(AR244:AR531)</f>
        <v>1277</v>
      </c>
    </row>
    <row customHeight="true" ht="12" outlineLevel="0" r="244">
      <c r="A244" s="49" t="n">
        <f aca="false" ca="false" dt2D="false" dtr="false" t="normal">+A242+1</f>
        <v>231</v>
      </c>
      <c r="B244" s="49" t="n">
        <v>1</v>
      </c>
      <c r="C244" s="50" t="s">
        <v>224</v>
      </c>
      <c r="D244" s="49" t="s">
        <v>353</v>
      </c>
      <c r="E244" s="53" t="s">
        <v>130</v>
      </c>
      <c r="F244" s="52" t="s">
        <v>56</v>
      </c>
      <c r="G244" s="52" t="n">
        <v>2</v>
      </c>
      <c r="H244" s="52" t="n">
        <v>2</v>
      </c>
      <c r="I244" s="53" t="n">
        <v>927.95</v>
      </c>
      <c r="J244" s="53" t="n">
        <v>674.19</v>
      </c>
      <c r="K244" s="53" t="n">
        <v>253.76</v>
      </c>
      <c r="L244" s="51" t="n">
        <v>21</v>
      </c>
      <c r="M244" s="54" t="n">
        <f aca="false" ca="false" dt2D="false" dtr="false" t="normal">SUM(N244:R244)</f>
        <v>6955707.1899999995</v>
      </c>
      <c r="N244" s="54" t="n"/>
      <c r="O244" s="54" t="n">
        <v>555846.671999999</v>
      </c>
      <c r="P244" s="54" t="n">
        <v>0</v>
      </c>
      <c r="Q244" s="54" t="n">
        <v>993741.778</v>
      </c>
      <c r="R244" s="54" t="n">
        <v>5406118.74</v>
      </c>
      <c r="S244" s="54" t="n">
        <f aca="false" ca="false" dt2D="false" dtr="false" t="normal">+Z244-M244</f>
        <v>0</v>
      </c>
      <c r="T244" s="54" t="n">
        <f aca="false" ca="false" dt2D="false" dtr="false" t="normal">$M244/($J244+$K244)</f>
        <v>7495.777994504013</v>
      </c>
      <c r="U244" s="54" t="n">
        <f aca="false" ca="false" dt2D="false" dtr="false" t="normal">$M244/($J244+$K244)</f>
        <v>7495.777994504013</v>
      </c>
      <c r="V244" s="52" t="n">
        <v>2026</v>
      </c>
      <c r="W244" s="56" t="n">
        <v>813537.82</v>
      </c>
      <c r="X244" s="56" t="n">
        <f aca="false" ca="false" dt2D="false" dtr="false" t="normal">+(J244*12.71+K244*25.41)*12</f>
        <v>180203.958</v>
      </c>
      <c r="Y244" s="56" t="n">
        <f aca="false" ca="false" dt2D="false" dtr="false" t="normal">+(J244*12.71+K244*25.41)*12*30</f>
        <v>5406118.74</v>
      </c>
      <c r="Z244" s="72" t="n">
        <f aca="false" ca="true" dt2D="false" dtr="false" t="normal">SUBTOTAL(9, AA244:AO244)</f>
        <v>6955707.1899999995</v>
      </c>
      <c r="AA244" s="58" t="n">
        <v>3228610.86</v>
      </c>
      <c r="AB244" s="58" t="n">
        <v>1964560.68</v>
      </c>
      <c r="AC244" s="63" t="n"/>
      <c r="AD244" s="58" t="n">
        <v>788909.17</v>
      </c>
      <c r="AE244" s="58" t="n"/>
      <c r="AF244" s="58" t="n"/>
      <c r="AG244" s="58" t="n">
        <v>0</v>
      </c>
      <c r="AH244" s="58" t="n"/>
      <c r="AI244" s="58" t="n"/>
      <c r="AJ244" s="58" t="n"/>
      <c r="AK244" s="58" t="n"/>
      <c r="AL244" s="58" t="n"/>
      <c r="AM244" s="58" t="n">
        <v>743753.04</v>
      </c>
      <c r="AN244" s="58" t="n">
        <v>78814.13</v>
      </c>
      <c r="AO244" s="58" t="n">
        <v>151059.31</v>
      </c>
      <c r="AP244" s="4" t="n">
        <f aca="false" ca="false" dt2D="false" dtr="false" t="normal">COUNTIF(AA244:AL244, "&gt;0")</f>
        <v>3</v>
      </c>
      <c r="AQ244" s="4" t="n">
        <f aca="false" ca="false" dt2D="false" dtr="false" t="normal">COUNTIF(AM244:AO244, "&gt;0")</f>
        <v>3</v>
      </c>
      <c r="AR244" s="4" t="n">
        <f aca="false" ca="false" dt2D="false" dtr="false" t="normal">+AP244+AQ244</f>
        <v>6</v>
      </c>
    </row>
    <row customHeight="true" ht="12.75" outlineLevel="0" r="245">
      <c r="A245" s="49" t="n">
        <f aca="false" ca="false" dt2D="false" dtr="false" t="normal">+A244+1</f>
        <v>232</v>
      </c>
      <c r="B245" s="49" t="n">
        <f aca="false" ca="false" dt2D="false" dtr="false" t="normal">+B244+1</f>
        <v>2</v>
      </c>
      <c r="C245" s="50" t="s">
        <v>224</v>
      </c>
      <c r="D245" s="49" t="s">
        <v>354</v>
      </c>
      <c r="E245" s="53" t="s">
        <v>355</v>
      </c>
      <c r="F245" s="52" t="s">
        <v>56</v>
      </c>
      <c r="G245" s="52" t="n">
        <v>2</v>
      </c>
      <c r="H245" s="52" t="n">
        <v>2</v>
      </c>
      <c r="I245" s="53" t="n">
        <v>512.42</v>
      </c>
      <c r="J245" s="53" t="n">
        <v>512.42</v>
      </c>
      <c r="K245" s="53" t="n">
        <v>0</v>
      </c>
      <c r="L245" s="51" t="n">
        <v>28</v>
      </c>
      <c r="M245" s="54" t="n">
        <f aca="false" ca="false" dt2D="false" dtr="false" t="normal">SUM(N245:R245)</f>
        <v>1832501.03</v>
      </c>
      <c r="N245" s="54" t="n"/>
      <c r="O245" s="54" t="n"/>
      <c r="P245" s="54" t="n">
        <v>0</v>
      </c>
      <c r="Q245" s="54" t="n">
        <v>368668.5684</v>
      </c>
      <c r="R245" s="54" t="n">
        <v>1463832.4616</v>
      </c>
      <c r="S245" s="54" t="n">
        <f aca="false" ca="false" dt2D="false" dtr="false" t="normal">+Z245-M245</f>
        <v>0</v>
      </c>
      <c r="T245" s="54" t="n">
        <f aca="false" ca="false" dt2D="false" dtr="false" t="normal">$M245/($J245+$K245)</f>
        <v>3576.1699972678666</v>
      </c>
      <c r="U245" s="54" t="n">
        <f aca="false" ca="false" dt2D="false" dtr="false" t="normal">$M245/($J245+$K245)</f>
        <v>3576.1699972678666</v>
      </c>
      <c r="V245" s="52" t="n">
        <v>2026</v>
      </c>
      <c r="W245" s="56" t="n">
        <v>290514.27</v>
      </c>
      <c r="X245" s="56" t="n">
        <f aca="false" ca="false" dt2D="false" dtr="false" t="normal">+(J245*12.71+K245*25.41)*12</f>
        <v>78154.2984</v>
      </c>
      <c r="Y245" s="56" t="n">
        <f aca="false" ca="false" dt2D="false" dtr="false" t="normal">+(J245*12.71+K245*25.41)*12*30</f>
        <v>2344628.952</v>
      </c>
      <c r="Z245" s="72" t="n">
        <f aca="false" ca="true" dt2D="false" dtr="false" t="normal">SUBTOTAL(9, AA245:AO245)</f>
        <v>1832501.03</v>
      </c>
      <c r="AA245" s="58" t="n"/>
      <c r="AB245" s="58" t="n">
        <v>1084843.14</v>
      </c>
      <c r="AC245" s="58" t="n">
        <v>511180.97</v>
      </c>
      <c r="AD245" s="58" t="n"/>
      <c r="AE245" s="58" t="n"/>
      <c r="AF245" s="58" t="n"/>
      <c r="AG245" s="58" t="n">
        <v>0</v>
      </c>
      <c r="AH245" s="58" t="n"/>
      <c r="AI245" s="58" t="n"/>
      <c r="AJ245" s="58" t="n"/>
      <c r="AK245" s="58" t="n"/>
      <c r="AL245" s="58" t="n"/>
      <c r="AM245" s="58" t="n">
        <v>183250.1</v>
      </c>
      <c r="AN245" s="58" t="n">
        <v>18325.01</v>
      </c>
      <c r="AO245" s="58" t="n">
        <v>34901.81</v>
      </c>
      <c r="AP245" s="4" t="n">
        <f aca="false" ca="false" dt2D="false" dtr="false" t="normal">COUNTIF(AA245:AL245, "&gt;0")</f>
        <v>2</v>
      </c>
      <c r="AQ245" s="4" t="n">
        <f aca="false" ca="false" dt2D="false" dtr="false" t="normal">COUNTIF(AM245:AO245, "&gt;0")</f>
        <v>3</v>
      </c>
      <c r="AR245" s="4" t="n">
        <f aca="false" ca="false" dt2D="false" dtr="false" t="normal">+AP245+AQ245</f>
        <v>5</v>
      </c>
    </row>
    <row customHeight="true" ht="12.75" outlineLevel="0" r="246">
      <c r="A246" s="49" t="n">
        <f aca="false" ca="false" dt2D="false" dtr="false" t="normal">+A245+1</f>
        <v>233</v>
      </c>
      <c r="B246" s="49" t="n">
        <f aca="false" ca="false" dt2D="false" dtr="false" t="normal">+B245+1</f>
        <v>3</v>
      </c>
      <c r="C246" s="50" t="s">
        <v>224</v>
      </c>
      <c r="D246" s="49" t="s">
        <v>356</v>
      </c>
      <c r="E246" s="53" t="s">
        <v>355</v>
      </c>
      <c r="F246" s="52" t="s">
        <v>56</v>
      </c>
      <c r="G246" s="52" t="n">
        <v>2</v>
      </c>
      <c r="H246" s="52" t="n">
        <v>2</v>
      </c>
      <c r="I246" s="53" t="n">
        <v>631.76</v>
      </c>
      <c r="J246" s="53" t="n">
        <v>631.76</v>
      </c>
      <c r="K246" s="53" t="n">
        <v>0</v>
      </c>
      <c r="L246" s="51" t="n">
        <v>36</v>
      </c>
      <c r="M246" s="54" t="n">
        <f aca="false" ca="false" dt2D="false" dtr="false" t="normal">SUM(N246:R246)</f>
        <v>2259281.16</v>
      </c>
      <c r="N246" s="54" t="n"/>
      <c r="O246" s="54" t="n"/>
      <c r="P246" s="54" t="n">
        <v>0</v>
      </c>
      <c r="Q246" s="54" t="n">
        <v>439969.2852</v>
      </c>
      <c r="R246" s="54" t="n">
        <v>1819311.8748</v>
      </c>
      <c r="S246" s="54" t="n">
        <f aca="false" ca="false" dt2D="false" dtr="false" t="normal">+Z246-M246</f>
        <v>0</v>
      </c>
      <c r="T246" s="54" t="n">
        <f aca="false" ca="false" dt2D="false" dtr="false" t="normal">$M246/($J246+$K246)</f>
        <v>3576.170001266304</v>
      </c>
      <c r="U246" s="54" t="n">
        <f aca="false" ca="false" dt2D="false" dtr="false" t="normal">$M246/($J246+$K246)</f>
        <v>3576.170001266304</v>
      </c>
      <c r="V246" s="52" t="n">
        <v>2026</v>
      </c>
      <c r="W246" s="56" t="n">
        <v>343613.25</v>
      </c>
      <c r="X246" s="56" t="n">
        <f aca="false" ca="false" dt2D="false" dtr="false" t="normal">+(J246*12.71+K246*25.41)*12</f>
        <v>96356.0352</v>
      </c>
      <c r="Y246" s="56" t="n">
        <f aca="false" ca="false" dt2D="false" dtr="false" t="normal">+(J246*12.71+K246*25.41)*12*30</f>
        <v>2890681.056</v>
      </c>
      <c r="Z246" s="72" t="n">
        <f aca="false" ca="true" dt2D="false" dtr="false" t="normal">SUBTOTAL(9, AA246:AO246)</f>
        <v>2259281.16</v>
      </c>
      <c r="AA246" s="58" t="n"/>
      <c r="AB246" s="58" t="n">
        <v>1337497.55</v>
      </c>
      <c r="AC246" s="58" t="n">
        <v>630232.41</v>
      </c>
      <c r="AD246" s="58" t="n"/>
      <c r="AE246" s="58" t="n"/>
      <c r="AF246" s="58" t="n"/>
      <c r="AG246" s="58" t="n">
        <v>0</v>
      </c>
      <c r="AH246" s="58" t="n"/>
      <c r="AI246" s="58" t="n"/>
      <c r="AJ246" s="58" t="n"/>
      <c r="AK246" s="58" t="n"/>
      <c r="AL246" s="58" t="n"/>
      <c r="AM246" s="58" t="n">
        <v>225928.12</v>
      </c>
      <c r="AN246" s="58" t="n">
        <v>22592.81</v>
      </c>
      <c r="AO246" s="58" t="n">
        <v>43030.27</v>
      </c>
      <c r="AP246" s="4" t="n">
        <f aca="false" ca="false" dt2D="false" dtr="false" t="normal">COUNTIF(AA246:AL246, "&gt;0")</f>
        <v>2</v>
      </c>
      <c r="AQ246" s="4" t="n">
        <f aca="false" ca="false" dt2D="false" dtr="false" t="normal">COUNTIF(AM246:AO246, "&gt;0")</f>
        <v>3</v>
      </c>
      <c r="AR246" s="4" t="n">
        <f aca="false" ca="false" dt2D="false" dtr="false" t="normal">+AP246+AQ246</f>
        <v>5</v>
      </c>
    </row>
    <row customHeight="true" ht="12.75" outlineLevel="0" r="247">
      <c r="A247" s="49" t="n">
        <f aca="false" ca="false" dt2D="false" dtr="false" t="normal">+A246+1</f>
        <v>234</v>
      </c>
      <c r="B247" s="49" t="n">
        <f aca="false" ca="false" dt2D="false" dtr="false" t="normal">+B246+1</f>
        <v>4</v>
      </c>
      <c r="C247" s="50" t="s">
        <v>224</v>
      </c>
      <c r="D247" s="49" t="s">
        <v>357</v>
      </c>
      <c r="E247" s="53" t="s">
        <v>202</v>
      </c>
      <c r="F247" s="52" t="s">
        <v>56</v>
      </c>
      <c r="G247" s="52" t="n">
        <v>2</v>
      </c>
      <c r="H247" s="52" t="n">
        <v>2</v>
      </c>
      <c r="I247" s="53" t="n">
        <v>694.33</v>
      </c>
      <c r="J247" s="53" t="n">
        <v>694.33</v>
      </c>
      <c r="K247" s="53" t="n">
        <v>0</v>
      </c>
      <c r="L247" s="51" t="n">
        <v>32</v>
      </c>
      <c r="M247" s="54" t="n">
        <f aca="false" ca="false" dt2D="false" dtr="false" t="normal">SUM(N247:R247)</f>
        <v>2483042.11</v>
      </c>
      <c r="N247" s="54" t="n"/>
      <c r="O247" s="54" t="n"/>
      <c r="P247" s="54" t="n">
        <v>0</v>
      </c>
      <c r="Q247" s="54" t="n">
        <v>551927.5616</v>
      </c>
      <c r="R247" s="54" t="n">
        <v>1931114.5484</v>
      </c>
      <c r="S247" s="54" t="n">
        <f aca="false" ca="false" dt2D="false" dtr="false" t="normal">+Z247-M247</f>
        <v>0</v>
      </c>
      <c r="T247" s="54" t="n">
        <f aca="false" ca="false" dt2D="false" dtr="false" t="normal">$M247/($J247+$K247)</f>
        <v>3576.169991214552</v>
      </c>
      <c r="U247" s="54" t="n">
        <f aca="false" ca="false" dt2D="false" dtr="false" t="normal">$M247/($J247+$K247)</f>
        <v>3576.169991214552</v>
      </c>
      <c r="V247" s="52" t="n">
        <v>2026</v>
      </c>
      <c r="W247" s="56" t="n">
        <v>446028.35</v>
      </c>
      <c r="X247" s="56" t="n">
        <f aca="false" ca="false" dt2D="false" dtr="false" t="normal">+(J247*12.71+K247*25.41)*12</f>
        <v>105899.21160000001</v>
      </c>
      <c r="Y247" s="56" t="n">
        <f aca="false" ca="false" dt2D="false" dtr="false" t="normal">+(J247*12.71+K247*25.41)*12*30</f>
        <v>3176976.348</v>
      </c>
      <c r="Z247" s="72" t="n">
        <f aca="false" ca="true" dt2D="false" dtr="false" t="normal">SUBTOTAL(9, AA247:AO247)</f>
        <v>2483042.11</v>
      </c>
      <c r="AA247" s="58" t="n"/>
      <c r="AB247" s="58" t="n">
        <v>1469964.35</v>
      </c>
      <c r="AC247" s="58" t="n">
        <v>692651.11</v>
      </c>
      <c r="AD247" s="58" t="n"/>
      <c r="AE247" s="58" t="n"/>
      <c r="AF247" s="58" t="n"/>
      <c r="AG247" s="58" t="n">
        <v>0</v>
      </c>
      <c r="AH247" s="58" t="n"/>
      <c r="AI247" s="58" t="n"/>
      <c r="AJ247" s="58" t="n"/>
      <c r="AK247" s="58" t="n"/>
      <c r="AL247" s="58" t="n"/>
      <c r="AM247" s="58" t="n">
        <v>248304.21</v>
      </c>
      <c r="AN247" s="58" t="n">
        <v>24830.42</v>
      </c>
      <c r="AO247" s="58" t="n">
        <v>47292.02</v>
      </c>
      <c r="AP247" s="4" t="n">
        <f aca="false" ca="false" dt2D="false" dtr="false" t="normal">COUNTIF(AA247:AL247, "&gt;0")</f>
        <v>2</v>
      </c>
      <c r="AQ247" s="4" t="n">
        <f aca="false" ca="false" dt2D="false" dtr="false" t="normal">COUNTIF(AM247:AO247, "&gt;0")</f>
        <v>3</v>
      </c>
      <c r="AR247" s="4" t="n">
        <f aca="false" ca="false" dt2D="false" dtr="false" t="normal">+AP247+AQ247</f>
        <v>5</v>
      </c>
    </row>
    <row customHeight="true" ht="12.75" outlineLevel="0" r="248">
      <c r="A248" s="49" t="n">
        <f aca="false" ca="false" dt2D="false" dtr="false" t="normal">+A247+1</f>
        <v>235</v>
      </c>
      <c r="B248" s="49" t="n">
        <f aca="false" ca="false" dt2D="false" dtr="false" t="normal">+B247+1</f>
        <v>5</v>
      </c>
      <c r="C248" s="50" t="s">
        <v>224</v>
      </c>
      <c r="D248" s="49" t="s">
        <v>358</v>
      </c>
      <c r="E248" s="53" t="s">
        <v>161</v>
      </c>
      <c r="F248" s="52" t="s">
        <v>56</v>
      </c>
      <c r="G248" s="52" t="n">
        <v>2</v>
      </c>
      <c r="H248" s="52" t="n">
        <v>2</v>
      </c>
      <c r="I248" s="53" t="n">
        <v>719.65</v>
      </c>
      <c r="J248" s="53" t="n">
        <v>719.65</v>
      </c>
      <c r="K248" s="53" t="n">
        <v>0</v>
      </c>
      <c r="L248" s="51" t="n">
        <v>30</v>
      </c>
      <c r="M248" s="54" t="n">
        <f aca="false" ca="false" dt2D="false" dtr="false" t="normal">SUM(N248:R248)</f>
        <v>3682656.2976699993</v>
      </c>
      <c r="N248" s="54" t="n"/>
      <c r="O248" s="54" t="n">
        <v>0</v>
      </c>
      <c r="P248" s="54" t="n">
        <v>0</v>
      </c>
      <c r="Q248" s="54" t="n">
        <v>539292.118</v>
      </c>
      <c r="R248" s="54" t="n">
        <v>3143364.17967</v>
      </c>
      <c r="S248" s="54" t="n">
        <f aca="false" ca="false" dt2D="false" dtr="false" t="normal">+Z248-M248</f>
        <v>0</v>
      </c>
      <c r="T248" s="54" t="n">
        <f aca="false" ca="false" dt2D="false" dtr="false" t="normal">$M248/($J248+$K248)</f>
        <v>5117.287983978322</v>
      </c>
      <c r="U248" s="54" t="n">
        <f aca="false" ca="false" dt2D="false" dtr="false" t="normal">$M248/($J248+$K248)</f>
        <v>5117.287983978322</v>
      </c>
      <c r="V248" s="52" t="n">
        <v>2026</v>
      </c>
      <c r="W248" s="56" t="n">
        <v>429531.1</v>
      </c>
      <c r="X248" s="56" t="n">
        <f aca="false" ca="false" dt2D="false" dtr="false" t="normal">+(J248*12.71+K248*25.41)*12</f>
        <v>109761.01800000001</v>
      </c>
      <c r="Y248" s="56" t="n">
        <f aca="false" ca="false" dt2D="false" dtr="false" t="normal">+(J248*12.71+K248*25.41)*12*30</f>
        <v>3292830.5400000005</v>
      </c>
      <c r="Z248" s="72" t="n">
        <f aca="false" ca="true" dt2D="false" dtr="false" t="normal">SUBTOTAL(9, AA248:AO248)</f>
        <v>3682656.2976699993</v>
      </c>
      <c r="AA248" s="58" t="n">
        <v>2503873.92</v>
      </c>
      <c r="AB248" s="63" t="n"/>
      <c r="AC248" s="58" t="n">
        <v>717909.88</v>
      </c>
      <c r="AD248" s="63" t="n"/>
      <c r="AE248" s="58" t="n"/>
      <c r="AF248" s="58" t="n"/>
      <c r="AG248" s="58" t="n">
        <v>0</v>
      </c>
      <c r="AH248" s="58" t="n"/>
      <c r="AI248" s="58" t="n"/>
      <c r="AJ248" s="58" t="n"/>
      <c r="AK248" s="58" t="n"/>
      <c r="AL248" s="58" t="n"/>
      <c r="AM248" s="62" t="n">
        <v>307362.37107</v>
      </c>
      <c r="AN248" s="62" t="n">
        <v>36359.5966</v>
      </c>
      <c r="AO248" s="58" t="n">
        <v>117150.53</v>
      </c>
      <c r="AP248" s="4" t="n">
        <f aca="false" ca="false" dt2D="false" dtr="false" t="normal">COUNTIF(AA248:AL248, "&gt;0")</f>
        <v>2</v>
      </c>
      <c r="AQ248" s="4" t="n">
        <f aca="false" ca="false" dt2D="false" dtr="false" t="normal">COUNTIF(AM248:AO248, "&gt;0")</f>
        <v>3</v>
      </c>
      <c r="AR248" s="4" t="n">
        <f aca="false" ca="false" dt2D="false" dtr="false" t="normal">+AP248+AQ248</f>
        <v>5</v>
      </c>
    </row>
    <row customHeight="true" ht="12.75" outlineLevel="0" r="249">
      <c r="A249" s="49" t="n">
        <f aca="false" ca="false" dt2D="false" dtr="false" t="normal">+A248+1</f>
        <v>236</v>
      </c>
      <c r="B249" s="49" t="n">
        <f aca="false" ca="false" dt2D="false" dtr="false" t="normal">+B248+1</f>
        <v>6</v>
      </c>
      <c r="C249" s="50" t="s">
        <v>224</v>
      </c>
      <c r="D249" s="49" t="s">
        <v>359</v>
      </c>
      <c r="E249" s="53" t="s">
        <v>346</v>
      </c>
      <c r="F249" s="52" t="s">
        <v>56</v>
      </c>
      <c r="G249" s="52" t="n">
        <v>2</v>
      </c>
      <c r="H249" s="52" t="n">
        <v>2</v>
      </c>
      <c r="I249" s="53" t="n">
        <v>728.6</v>
      </c>
      <c r="J249" s="53" t="n">
        <v>728.6</v>
      </c>
      <c r="K249" s="53" t="n">
        <v>0</v>
      </c>
      <c r="L249" s="51" t="n">
        <v>25</v>
      </c>
      <c r="M249" s="54" t="n">
        <f aca="false" ca="false" dt2D="false" dtr="false" t="normal">SUM(N249:R249)</f>
        <v>3714910.36068</v>
      </c>
      <c r="N249" s="54" t="n"/>
      <c r="O249" s="54" t="n"/>
      <c r="P249" s="54" t="n">
        <v>0</v>
      </c>
      <c r="Q249" s="54" t="n">
        <v>602950.932</v>
      </c>
      <c r="R249" s="54" t="n">
        <v>3111959.42868</v>
      </c>
      <c r="S249" s="54" t="n">
        <f aca="false" ca="false" dt2D="false" dtr="false" t="normal">+Z249-M249</f>
        <v>0</v>
      </c>
      <c r="T249" s="54" t="n">
        <f aca="false" ca="false" dt2D="false" dtr="false" t="normal">$M249/($J249+$K249)</f>
        <v>5098.6966245951135</v>
      </c>
      <c r="U249" s="54" t="n">
        <f aca="false" ca="false" dt2D="false" dtr="false" t="normal">$M249/($J249+$K249)</f>
        <v>5098.6966245951135</v>
      </c>
      <c r="V249" s="52" t="n">
        <v>2026</v>
      </c>
      <c r="W249" s="56" t="n">
        <v>491824.86</v>
      </c>
      <c r="X249" s="56" t="n">
        <f aca="false" ca="false" dt2D="false" dtr="false" t="normal">+(J249*12.71+K249*25.41)*12</f>
        <v>111126.07200000001</v>
      </c>
      <c r="Y249" s="56" t="n">
        <f aca="false" ca="false" dt2D="false" dtr="false" t="normal">+(J249*12.71+K249*25.41)*12*30</f>
        <v>3333782.1600000006</v>
      </c>
      <c r="Z249" s="72" t="n">
        <f aca="false" ca="true" dt2D="false" dtr="false" t="normal">SUBTOTAL(9, AA249:AO249)</f>
        <v>3714910.36068</v>
      </c>
      <c r="AA249" s="58" t="n">
        <v>2535013.6</v>
      </c>
      <c r="AB249" s="63" t="n"/>
      <c r="AC249" s="58" t="n">
        <v>726838.24</v>
      </c>
      <c r="AD249" s="58" t="n"/>
      <c r="AE249" s="58" t="n"/>
      <c r="AF249" s="58" t="n"/>
      <c r="AG249" s="58" t="n">
        <v>0</v>
      </c>
      <c r="AH249" s="58" t="n"/>
      <c r="AI249" s="58" t="n"/>
      <c r="AJ249" s="58" t="n"/>
      <c r="AK249" s="58" t="n"/>
      <c r="AL249" s="58" t="n"/>
      <c r="AM249" s="62" t="n">
        <v>311184.91428</v>
      </c>
      <c r="AN249" s="62" t="n">
        <v>36811.7864</v>
      </c>
      <c r="AO249" s="58" t="n">
        <v>105061.82</v>
      </c>
      <c r="AP249" s="4" t="n">
        <f aca="false" ca="false" dt2D="false" dtr="false" t="normal">COUNTIF(AA249:AL249, "&gt;0")</f>
        <v>2</v>
      </c>
      <c r="AQ249" s="4" t="n">
        <f aca="false" ca="false" dt2D="false" dtr="false" t="normal">COUNTIF(AM249:AO249, "&gt;0")</f>
        <v>3</v>
      </c>
      <c r="AR249" s="4" t="n">
        <f aca="false" ca="false" dt2D="false" dtr="false" t="normal">+AP249+AQ249</f>
        <v>5</v>
      </c>
    </row>
    <row customHeight="true" ht="12.75" outlineLevel="0" r="250">
      <c r="A250" s="49" t="n">
        <f aca="false" ca="false" dt2D="false" dtr="false" t="normal">+A249+1</f>
        <v>237</v>
      </c>
      <c r="B250" s="49" t="n">
        <f aca="false" ca="false" dt2D="false" dtr="false" t="normal">+B249+1</f>
        <v>7</v>
      </c>
      <c r="C250" s="50" t="s">
        <v>224</v>
      </c>
      <c r="D250" s="49" t="s">
        <v>360</v>
      </c>
      <c r="E250" s="53" t="s">
        <v>355</v>
      </c>
      <c r="F250" s="52" t="s">
        <v>56</v>
      </c>
      <c r="G250" s="52" t="n">
        <v>2</v>
      </c>
      <c r="H250" s="52" t="n">
        <v>2</v>
      </c>
      <c r="I250" s="53" t="n">
        <v>624.79</v>
      </c>
      <c r="J250" s="53" t="n">
        <v>624.79</v>
      </c>
      <c r="K250" s="53" t="n">
        <v>0</v>
      </c>
      <c r="L250" s="51" t="n">
        <v>34</v>
      </c>
      <c r="M250" s="54" t="n">
        <f aca="false" ca="false" dt2D="false" dtr="false" t="normal">SUM(N250:R250)</f>
        <v>3197230.3640019996</v>
      </c>
      <c r="N250" s="54" t="n"/>
      <c r="O250" s="54" t="n">
        <v>58324.4092019997</v>
      </c>
      <c r="P250" s="54" t="n">
        <v>0</v>
      </c>
      <c r="Q250" s="54" t="n">
        <v>280116.8308</v>
      </c>
      <c r="R250" s="54" t="n">
        <v>2858789.124</v>
      </c>
      <c r="S250" s="54" t="n">
        <f aca="false" ca="false" dt2D="false" dtr="false" t="normal">+Z250-M250</f>
        <v>0</v>
      </c>
      <c r="T250" s="54" t="n">
        <f aca="false" ca="false" dt2D="false" dtr="false" t="normal">$M250/($J250+$K250)</f>
        <v>5117.287991168232</v>
      </c>
      <c r="U250" s="54" t="n">
        <f aca="false" ca="false" dt2D="false" dtr="false" t="normal">$M250/($J250+$K250)</f>
        <v>5117.287991168232</v>
      </c>
      <c r="V250" s="52" t="n">
        <v>2026</v>
      </c>
      <c r="W250" s="56" t="n">
        <v>184823.86</v>
      </c>
      <c r="X250" s="56" t="n">
        <f aca="false" ca="false" dt2D="false" dtr="false" t="normal">+(J250*12.71+K250*25.41)*12</f>
        <v>95292.9708</v>
      </c>
      <c r="Y250" s="56" t="n">
        <f aca="false" ca="false" dt2D="false" dtr="false" t="normal">+(J250*12.71+K250*25.41)*12*30</f>
        <v>2858789.124</v>
      </c>
      <c r="Z250" s="72" t="n">
        <f aca="false" ca="true" dt2D="false" dtr="false" t="normal">SUBTOTAL(9, AA250:AO250)</f>
        <v>3197230.3640019996</v>
      </c>
      <c r="AA250" s="58" t="n">
        <v>2173828.09</v>
      </c>
      <c r="AB250" s="63" t="n"/>
      <c r="AC250" s="58" t="n">
        <v>623279.26</v>
      </c>
      <c r="AD250" s="63" t="n"/>
      <c r="AE250" s="58" t="n"/>
      <c r="AF250" s="58" t="n"/>
      <c r="AG250" s="58" t="n">
        <v>0</v>
      </c>
      <c r="AH250" s="58" t="n"/>
      <c r="AI250" s="58" t="n"/>
      <c r="AJ250" s="58" t="n"/>
      <c r="AK250" s="58" t="n"/>
      <c r="AL250" s="58" t="n"/>
      <c r="AM250" s="62" t="n">
        <v>266847.684042</v>
      </c>
      <c r="AN250" s="62" t="n">
        <v>31566.88996</v>
      </c>
      <c r="AO250" s="58" t="n">
        <v>101708.44</v>
      </c>
      <c r="AP250" s="4" t="n">
        <f aca="false" ca="false" dt2D="false" dtr="false" t="normal">COUNTIF(AA250:AL250, "&gt;0")</f>
        <v>2</v>
      </c>
      <c r="AQ250" s="4" t="n">
        <f aca="false" ca="false" dt2D="false" dtr="false" t="normal">COUNTIF(AM250:AO250, "&gt;0")</f>
        <v>3</v>
      </c>
      <c r="AR250" s="4" t="n">
        <f aca="false" ca="false" dt2D="false" dtr="false" t="normal">+AP250+AQ250</f>
        <v>5</v>
      </c>
    </row>
    <row customHeight="true" ht="12.75" outlineLevel="0" r="251">
      <c r="A251" s="49" t="n">
        <f aca="false" ca="false" dt2D="false" dtr="false" t="normal">+A250+1</f>
        <v>238</v>
      </c>
      <c r="B251" s="49" t="n">
        <f aca="false" ca="false" dt2D="false" dtr="false" t="normal">+B250+1</f>
        <v>8</v>
      </c>
      <c r="C251" s="50" t="s">
        <v>224</v>
      </c>
      <c r="D251" s="49" t="s">
        <v>361</v>
      </c>
      <c r="E251" s="53" t="s">
        <v>348</v>
      </c>
      <c r="F251" s="52" t="s">
        <v>56</v>
      </c>
      <c r="G251" s="52" t="n">
        <v>2</v>
      </c>
      <c r="H251" s="52" t="n">
        <v>2</v>
      </c>
      <c r="I251" s="53" t="n">
        <v>667.89</v>
      </c>
      <c r="J251" s="53" t="n">
        <v>667.89</v>
      </c>
      <c r="K251" s="53" t="n">
        <v>0</v>
      </c>
      <c r="L251" s="51" t="n">
        <v>23</v>
      </c>
      <c r="M251" s="54" t="n">
        <f aca="false" ca="false" dt2D="false" dtr="false" t="normal">SUM(N251:R251)</f>
        <v>764994.5337441467</v>
      </c>
      <c r="N251" s="54" t="n"/>
      <c r="O251" s="54" t="n">
        <v>324816.606944147</v>
      </c>
      <c r="P251" s="54" t="n">
        <v>0</v>
      </c>
      <c r="Q251" s="54" t="n">
        <v>101866.5828</v>
      </c>
      <c r="R251" s="54" t="n">
        <v>338311.344</v>
      </c>
      <c r="S251" s="54" t="n">
        <f aca="false" ca="false" dt2D="false" dtr="false" t="normal">+Z251-M251</f>
        <v>0</v>
      </c>
      <c r="T251" s="54" t="n">
        <f aca="false" ca="false" dt2D="false" dtr="false" t="normal">$M251/($J251+$K251)</f>
        <v>1145.3900099479656</v>
      </c>
      <c r="U251" s="54" t="n">
        <f aca="false" ca="false" dt2D="false" dtr="false" t="normal">$M251/($J251+$K251)</f>
        <v>1145.3900099479656</v>
      </c>
      <c r="V251" s="52" t="n">
        <v>2026</v>
      </c>
      <c r="W251" s="56" t="n">
        <v>0</v>
      </c>
      <c r="X251" s="56" t="n">
        <f aca="false" ca="false" dt2D="false" dtr="false" t="normal">+(J251*12.71+K251*25.41)*12</f>
        <v>101866.5828</v>
      </c>
      <c r="Y251" s="56" t="n">
        <f aca="false" ca="false" dt2D="false" dtr="false" t="normal">+(J251*12.71+K251*25.41)*12*30-'[3]Лист1'!$AQ$19</f>
        <v>338311.34400000004</v>
      </c>
      <c r="Z251" s="72" t="n">
        <f aca="false" ca="true" dt2D="false" dtr="false" t="normal">SUBTOTAL(9, AA251:AO251)</f>
        <v>764994.5337441467</v>
      </c>
      <c r="AA251" s="63" t="n"/>
      <c r="AB251" s="63" t="n"/>
      <c r="AC251" s="63" t="n">
        <v>666275.05</v>
      </c>
      <c r="AD251" s="63" t="n"/>
      <c r="AE251" s="58" t="n"/>
      <c r="AF251" s="58" t="n"/>
      <c r="AG251" s="58" t="n">
        <v>0</v>
      </c>
      <c r="AH251" s="58" t="n"/>
      <c r="AI251" s="58" t="n"/>
      <c r="AJ251" s="58" t="n"/>
      <c r="AK251" s="58" t="n"/>
      <c r="AL251" s="58" t="n"/>
      <c r="AM251" s="62" t="n">
        <v>76499.45271</v>
      </c>
      <c r="AN251" s="62" t="n">
        <v>7649.945271</v>
      </c>
      <c r="AO251" s="62" t="n">
        <v>14570.0857631466</v>
      </c>
      <c r="AP251" s="4" t="n">
        <f aca="false" ca="false" dt2D="false" dtr="false" t="normal">COUNTIF(AA251:AL251, "&gt;0")</f>
        <v>1</v>
      </c>
      <c r="AQ251" s="4" t="n">
        <f aca="false" ca="false" dt2D="false" dtr="false" t="normal">COUNTIF(AM251:AO251, "&gt;0")</f>
        <v>3</v>
      </c>
      <c r="AR251" s="4" t="n">
        <f aca="false" ca="false" dt2D="false" dtr="false" t="normal">+AP251+AQ251</f>
        <v>4</v>
      </c>
    </row>
    <row customHeight="true" ht="12.75" outlineLevel="0" r="252">
      <c r="A252" s="49" t="n">
        <f aca="false" ca="false" dt2D="false" dtr="false" t="normal">+A251+1</f>
        <v>239</v>
      </c>
      <c r="B252" s="49" t="n">
        <f aca="false" ca="false" dt2D="false" dtr="false" t="normal">+B251+1</f>
        <v>9</v>
      </c>
      <c r="C252" s="50" t="s">
        <v>224</v>
      </c>
      <c r="D252" s="49" t="s">
        <v>362</v>
      </c>
      <c r="E252" s="53" t="s">
        <v>346</v>
      </c>
      <c r="F252" s="52" t="s">
        <v>56</v>
      </c>
      <c r="G252" s="52" t="n">
        <v>2</v>
      </c>
      <c r="H252" s="52" t="n">
        <v>2</v>
      </c>
      <c r="I252" s="53" t="n">
        <v>722.6</v>
      </c>
      <c r="J252" s="53" t="n">
        <v>722.6</v>
      </c>
      <c r="K252" s="53" t="n">
        <v>0</v>
      </c>
      <c r="L252" s="51" t="n">
        <v>29</v>
      </c>
      <c r="M252" s="54" t="n">
        <f aca="false" ca="false" dt2D="false" dtr="false" t="normal">SUM(N252:R252)</f>
        <v>827658.809311444</v>
      </c>
      <c r="N252" s="54" t="n"/>
      <c r="O252" s="54" t="n">
        <v>337057.297311443</v>
      </c>
      <c r="P252" s="54" t="n">
        <v>0</v>
      </c>
      <c r="Q252" s="54" t="n">
        <v>110210.952</v>
      </c>
      <c r="R252" s="54" t="n">
        <v>380390.560000001</v>
      </c>
      <c r="S252" s="54" t="n">
        <f aca="false" ca="false" dt2D="false" dtr="false" t="normal">+Z252-M252</f>
        <v>0</v>
      </c>
      <c r="T252" s="54" t="n">
        <f aca="false" ca="false" dt2D="false" dtr="false" t="normal">$M252/($J252+$K252)</f>
        <v>1145.3899935115473</v>
      </c>
      <c r="U252" s="54" t="n">
        <f aca="false" ca="false" dt2D="false" dtr="false" t="normal">$M252/($J252+$K252)</f>
        <v>1145.3899935115473</v>
      </c>
      <c r="V252" s="52" t="n">
        <v>2026</v>
      </c>
      <c r="W252" s="56" t="n">
        <v>0</v>
      </c>
      <c r="X252" s="56" t="n">
        <f aca="false" ca="false" dt2D="false" dtr="false" t="normal">+(J252*12.71+K252*25.41)*12</f>
        <v>110210.95200000002</v>
      </c>
      <c r="Y252" s="56" t="n">
        <f aca="false" ca="false" dt2D="false" dtr="false" t="normal">+(J252*12.71+K252*25.41)*12*30-'[3]Лист1'!$AQ$21</f>
        <v>380390.5600000005</v>
      </c>
      <c r="Z252" s="72" t="n">
        <f aca="false" ca="true" dt2D="false" dtr="false" t="normal">SUBTOTAL(9, AA252:AO252)</f>
        <v>827658.809311444</v>
      </c>
      <c r="AA252" s="63" t="n"/>
      <c r="AB252" s="63" t="n"/>
      <c r="AC252" s="63" t="n">
        <v>720852.75</v>
      </c>
      <c r="AD252" s="63" t="n"/>
      <c r="AE252" s="58" t="n"/>
      <c r="AF252" s="58" t="n"/>
      <c r="AG252" s="58" t="n">
        <v>0</v>
      </c>
      <c r="AH252" s="58" t="n"/>
      <c r="AI252" s="58" t="n"/>
      <c r="AJ252" s="58" t="n"/>
      <c r="AK252" s="58" t="n"/>
      <c r="AL252" s="58" t="n"/>
      <c r="AM252" s="62" t="n">
        <v>82765.8814</v>
      </c>
      <c r="AN252" s="62" t="n">
        <v>8276.58814</v>
      </c>
      <c r="AO252" s="62" t="n">
        <v>15763.589771444</v>
      </c>
      <c r="AP252" s="4" t="n">
        <f aca="false" ca="false" dt2D="false" dtr="false" t="normal">COUNTIF(AA252:AL252, "&gt;0")</f>
        <v>1</v>
      </c>
      <c r="AQ252" s="4" t="n">
        <f aca="false" ca="false" dt2D="false" dtr="false" t="normal">COUNTIF(AM252:AO252, "&gt;0")</f>
        <v>3</v>
      </c>
      <c r="AR252" s="4" t="n">
        <f aca="false" ca="false" dt2D="false" dtr="false" t="normal">+AP252+AQ252</f>
        <v>4</v>
      </c>
    </row>
    <row customHeight="true" ht="12.75" outlineLevel="0" r="253">
      <c r="A253" s="49" t="n">
        <f aca="false" ca="false" dt2D="false" dtr="false" t="normal">+A252+1</f>
        <v>240</v>
      </c>
      <c r="B253" s="49" t="n">
        <f aca="false" ca="false" dt2D="false" dtr="false" t="normal">+B252+1</f>
        <v>10</v>
      </c>
      <c r="C253" s="50" t="s">
        <v>224</v>
      </c>
      <c r="D253" s="49" t="s">
        <v>363</v>
      </c>
      <c r="E253" s="53" t="s">
        <v>226</v>
      </c>
      <c r="F253" s="52" t="s">
        <v>56</v>
      </c>
      <c r="G253" s="52" t="n">
        <v>2</v>
      </c>
      <c r="H253" s="52" t="n">
        <v>2</v>
      </c>
      <c r="I253" s="53" t="n">
        <v>633.24</v>
      </c>
      <c r="J253" s="53" t="n">
        <v>633.24</v>
      </c>
      <c r="K253" s="53" t="n">
        <v>0</v>
      </c>
      <c r="L253" s="51" t="n">
        <v>30</v>
      </c>
      <c r="M253" s="54" t="n">
        <f aca="false" ca="false" dt2D="false" dtr="false" t="normal">SUM(N253:R253)</f>
        <v>725306.7566155256</v>
      </c>
      <c r="N253" s="54" t="n"/>
      <c r="O253" s="54" t="n">
        <v>358958.917815526</v>
      </c>
      <c r="P253" s="54" t="n">
        <v>0</v>
      </c>
      <c r="Q253" s="54" t="n">
        <v>96581.7648</v>
      </c>
      <c r="R253" s="54" t="n">
        <v>269766.074</v>
      </c>
      <c r="S253" s="54" t="n">
        <f aca="false" ca="false" dt2D="false" dtr="false" t="normal">+Z253-M253</f>
        <v>0</v>
      </c>
      <c r="T253" s="54" t="n">
        <f aca="false" ca="false" dt2D="false" dtr="false" t="normal">$M253/($J253+$K253)</f>
        <v>1145.389988970257</v>
      </c>
      <c r="U253" s="54" t="n">
        <f aca="false" ca="false" dt2D="false" dtr="false" t="normal">$M253/($J253+$K253)</f>
        <v>1145.389988970257</v>
      </c>
      <c r="V253" s="52" t="n">
        <v>2026</v>
      </c>
      <c r="W253" s="56" t="n">
        <v>0</v>
      </c>
      <c r="X253" s="56" t="n">
        <f aca="false" ca="false" dt2D="false" dtr="false" t="normal">+(J253*12.71+K253*25.41)*12</f>
        <v>96581.7648</v>
      </c>
      <c r="Y253" s="56" t="n">
        <f aca="false" ca="false" dt2D="false" dtr="false" t="normal">+(J253*12.71+K253*25.41)*12*30-'[3]Лист1'!$AQ$23</f>
        <v>269766.074</v>
      </c>
      <c r="Z253" s="72" t="n">
        <f aca="false" ca="true" dt2D="false" dtr="false" t="normal">SUBTOTAL(9, AA253:AO253)</f>
        <v>725306.7566155256</v>
      </c>
      <c r="AA253" s="63" t="n"/>
      <c r="AB253" s="63" t="n"/>
      <c r="AC253" s="63" t="n">
        <v>631708.82</v>
      </c>
      <c r="AD253" s="63" t="n"/>
      <c r="AE253" s="58" t="n"/>
      <c r="AF253" s="58" t="n"/>
      <c r="AG253" s="58" t="n">
        <v>0</v>
      </c>
      <c r="AH253" s="58" t="n"/>
      <c r="AI253" s="58" t="n"/>
      <c r="AJ253" s="58" t="n"/>
      <c r="AK253" s="58" t="n"/>
      <c r="AL253" s="58" t="n"/>
      <c r="AM253" s="62" t="n">
        <v>72530.67636</v>
      </c>
      <c r="AN253" s="62" t="n">
        <v>7253.067636</v>
      </c>
      <c r="AO253" s="62" t="n">
        <v>13814.1926195256</v>
      </c>
      <c r="AP253" s="4" t="n">
        <f aca="false" ca="false" dt2D="false" dtr="false" t="normal">COUNTIF(AA253:AL253, "&gt;0")</f>
        <v>1</v>
      </c>
      <c r="AQ253" s="4" t="n">
        <f aca="false" ca="false" dt2D="false" dtr="false" t="normal">COUNTIF(AM253:AO253, "&gt;0")</f>
        <v>3</v>
      </c>
      <c r="AR253" s="4" t="n">
        <f aca="false" ca="false" dt2D="false" dtr="false" t="normal">+AP253+AQ253</f>
        <v>4</v>
      </c>
    </row>
    <row customHeight="true" ht="12.75" outlineLevel="0" r="254">
      <c r="A254" s="49" t="n">
        <f aca="false" ca="false" dt2D="false" dtr="false" t="normal">+A253+1</f>
        <v>241</v>
      </c>
      <c r="B254" s="49" t="n">
        <f aca="false" ca="false" dt2D="false" dtr="false" t="normal">+B253+1</f>
        <v>11</v>
      </c>
      <c r="C254" s="50" t="s">
        <v>224</v>
      </c>
      <c r="D254" s="49" t="s">
        <v>364</v>
      </c>
      <c r="E254" s="53" t="s">
        <v>130</v>
      </c>
      <c r="F254" s="52" t="s">
        <v>56</v>
      </c>
      <c r="G254" s="52" t="n">
        <v>2</v>
      </c>
      <c r="H254" s="52" t="n">
        <v>2</v>
      </c>
      <c r="I254" s="53" t="n">
        <v>721.78</v>
      </c>
      <c r="J254" s="53" t="n">
        <v>721.78</v>
      </c>
      <c r="K254" s="53" t="n">
        <v>0</v>
      </c>
      <c r="L254" s="51" t="n">
        <v>30</v>
      </c>
      <c r="M254" s="54" t="n">
        <f aca="false" ca="false" dt2D="false" dtr="false" t="normal">SUM(N254:R254)</f>
        <v>3693556.126364</v>
      </c>
      <c r="N254" s="54" t="n"/>
      <c r="O254" s="54" t="n">
        <v>0</v>
      </c>
      <c r="P254" s="54" t="n">
        <v>0</v>
      </c>
      <c r="Q254" s="54" t="n">
        <v>401556.5456</v>
      </c>
      <c r="R254" s="54" t="n">
        <v>3291999.580764</v>
      </c>
      <c r="S254" s="54" t="n">
        <f aca="false" ca="false" dt2D="false" dtr="false" t="normal">+Z254-M254</f>
        <v>0</v>
      </c>
      <c r="T254" s="54" t="n">
        <f aca="false" ca="false" dt2D="false" dtr="false" t="normal">$M254/($J254+$K254)</f>
        <v>5117.28799130483</v>
      </c>
      <c r="U254" s="54" t="n">
        <f aca="false" ca="false" dt2D="false" dtr="false" t="normal">$M254/($J254+$K254)</f>
        <v>5117.28799130483</v>
      </c>
      <c r="V254" s="52" t="n">
        <v>2026</v>
      </c>
      <c r="W254" s="56" t="n">
        <v>291470.66</v>
      </c>
      <c r="X254" s="56" t="n">
        <f aca="false" ca="false" dt2D="false" dtr="false" t="normal">+(J254*12.71+K254*25.41)*12</f>
        <v>110085.88560000001</v>
      </c>
      <c r="Y254" s="56" t="n">
        <f aca="false" ca="false" dt2D="false" dtr="false" t="normal">+(J254*12.71+K254*25.41)*12*30</f>
        <v>3302576.5680000004</v>
      </c>
      <c r="Z254" s="72" t="n">
        <f aca="false" ca="true" dt2D="false" dtr="false" t="normal">SUBTOTAL(9, AA254:AO254)</f>
        <v>3693556.126364</v>
      </c>
      <c r="AA254" s="58" t="n">
        <v>2511284.82</v>
      </c>
      <c r="AB254" s="63" t="n"/>
      <c r="AC254" s="58" t="n">
        <v>720034.73</v>
      </c>
      <c r="AD254" s="63" t="n"/>
      <c r="AE254" s="58" t="n"/>
      <c r="AF254" s="58" t="n"/>
      <c r="AG254" s="58" t="n">
        <v>0</v>
      </c>
      <c r="AH254" s="58" t="n"/>
      <c r="AI254" s="58" t="n"/>
      <c r="AJ254" s="58" t="n"/>
      <c r="AK254" s="58" t="n"/>
      <c r="AL254" s="58" t="n"/>
      <c r="AM254" s="62" t="n">
        <v>308272.093644</v>
      </c>
      <c r="AN254" s="62" t="n">
        <v>36467.21272</v>
      </c>
      <c r="AO254" s="58" t="n">
        <v>117497.27</v>
      </c>
      <c r="AP254" s="4" t="n">
        <f aca="false" ca="false" dt2D="false" dtr="false" t="normal">COUNTIF(AA254:AL254, "&gt;0")</f>
        <v>2</v>
      </c>
      <c r="AQ254" s="4" t="n">
        <f aca="false" ca="false" dt2D="false" dtr="false" t="normal">COUNTIF(AM254:AO254, "&gt;0")</f>
        <v>3</v>
      </c>
      <c r="AR254" s="4" t="n">
        <f aca="false" ca="false" dt2D="false" dtr="false" t="normal">+AP254+AQ254</f>
        <v>5</v>
      </c>
    </row>
    <row customHeight="true" ht="12.75" outlineLevel="0" r="255">
      <c r="A255" s="49" t="n">
        <f aca="false" ca="false" dt2D="false" dtr="false" t="normal">+A254+1</f>
        <v>242</v>
      </c>
      <c r="B255" s="49" t="n">
        <f aca="false" ca="false" dt2D="false" dtr="false" t="normal">+B254+1</f>
        <v>12</v>
      </c>
      <c r="C255" s="50" t="s">
        <v>224</v>
      </c>
      <c r="D255" s="49" t="s">
        <v>365</v>
      </c>
      <c r="E255" s="53" t="s">
        <v>346</v>
      </c>
      <c r="F255" s="52" t="s">
        <v>56</v>
      </c>
      <c r="G255" s="52" t="n">
        <v>2</v>
      </c>
      <c r="H255" s="52" t="n">
        <v>2</v>
      </c>
      <c r="I255" s="53" t="n">
        <v>674.82</v>
      </c>
      <c r="J255" s="53" t="n">
        <v>564.52</v>
      </c>
      <c r="K255" s="53" t="n">
        <v>110.3</v>
      </c>
      <c r="L255" s="51" t="n">
        <v>22</v>
      </c>
      <c r="M255" s="54" t="n">
        <f aca="false" ca="false" dt2D="false" dtr="false" t="normal">SUM(N255:R255)</f>
        <v>2695037.463938</v>
      </c>
      <c r="N255" s="54" t="n"/>
      <c r="O255" s="54" t="n"/>
      <c r="P255" s="54" t="n">
        <v>0</v>
      </c>
      <c r="Q255" s="54" t="n">
        <v>521929.3564</v>
      </c>
      <c r="R255" s="54" t="n">
        <v>2173108.107538</v>
      </c>
      <c r="S255" s="54" t="n">
        <f aca="false" ca="false" dt2D="false" dtr="false" t="normal">+Z255-M255</f>
        <v>0</v>
      </c>
      <c r="T255" s="54" t="n">
        <f aca="false" ca="false" dt2D="false" dtr="false" t="normal">$M255/($J255+$K255)</f>
        <v>3993.713084878931</v>
      </c>
      <c r="U255" s="54" t="n">
        <f aca="false" ca="false" dt2D="false" dtr="false" t="normal">$M255/($J255+$K255)</f>
        <v>3993.713084878931</v>
      </c>
      <c r="V255" s="52" t="n">
        <v>2026</v>
      </c>
      <c r="W255" s="56" t="n">
        <v>402196.09</v>
      </c>
      <c r="X255" s="56" t="n">
        <f aca="false" ca="false" dt2D="false" dtr="false" t="normal">+(J255*12.71+K255*25.41)*12</f>
        <v>119733.2664</v>
      </c>
      <c r="Y255" s="56" t="n">
        <f aca="false" ca="false" dt2D="false" dtr="false" t="normal">+(J255*12.71+K255*25.41)*12*30</f>
        <v>3591997.9919999996</v>
      </c>
      <c r="Z255" s="72" t="n">
        <f aca="false" ca="true" dt2D="false" dtr="false" t="normal">SUBTOTAL(9, AA255:AO255)</f>
        <v>2695037.463938</v>
      </c>
      <c r="AA255" s="58" t="n">
        <v>2347897.17</v>
      </c>
      <c r="AB255" s="63" t="n"/>
      <c r="AC255" s="63" t="n"/>
      <c r="AD255" s="63" t="n"/>
      <c r="AE255" s="58" t="n"/>
      <c r="AF255" s="58" t="n"/>
      <c r="AG255" s="58" t="n">
        <v>0</v>
      </c>
      <c r="AH255" s="58" t="n"/>
      <c r="AI255" s="58" t="n"/>
      <c r="AJ255" s="58" t="n"/>
      <c r="AK255" s="58" t="n"/>
      <c r="AL255" s="58" t="n"/>
      <c r="AM255" s="62" t="n">
        <v>210922.279056</v>
      </c>
      <c r="AN255" s="62" t="n">
        <v>26365.284882</v>
      </c>
      <c r="AO255" s="58" t="n">
        <v>109852.73</v>
      </c>
      <c r="AP255" s="4" t="n">
        <f aca="false" ca="false" dt2D="false" dtr="false" t="normal">COUNTIF(AA255:AL255, "&gt;0")</f>
        <v>1</v>
      </c>
      <c r="AQ255" s="4" t="n">
        <f aca="false" ca="false" dt2D="false" dtr="false" t="normal">COUNTIF(AM255:AO255, "&gt;0")</f>
        <v>3</v>
      </c>
      <c r="AR255" s="4" t="n">
        <f aca="false" ca="false" dt2D="false" dtr="false" t="normal">+AP255+AQ255</f>
        <v>4</v>
      </c>
    </row>
    <row customHeight="true" ht="12.75" outlineLevel="0" r="256">
      <c r="A256" s="49" t="n">
        <f aca="false" ca="false" dt2D="false" dtr="false" t="normal">+A255+1</f>
        <v>243</v>
      </c>
      <c r="B256" s="49" t="n">
        <f aca="false" ca="false" dt2D="false" dtr="false" t="normal">+B255+1</f>
        <v>13</v>
      </c>
      <c r="C256" s="50" t="s">
        <v>224</v>
      </c>
      <c r="D256" s="49" t="s">
        <v>366</v>
      </c>
      <c r="E256" s="53" t="s">
        <v>247</v>
      </c>
      <c r="F256" s="52" t="s">
        <v>56</v>
      </c>
      <c r="G256" s="52" t="n">
        <v>2</v>
      </c>
      <c r="H256" s="52" t="n">
        <v>2</v>
      </c>
      <c r="I256" s="53" t="n">
        <v>618.66</v>
      </c>
      <c r="J256" s="53" t="n">
        <v>618.66</v>
      </c>
      <c r="K256" s="53" t="n">
        <v>0</v>
      </c>
      <c r="L256" s="51" t="n">
        <v>30</v>
      </c>
      <c r="M256" s="54" t="n">
        <f aca="false" ca="false" dt2D="false" dtr="false" t="normal">SUM(N256:R256)</f>
        <v>708606.9760055603</v>
      </c>
      <c r="N256" s="54" t="n"/>
      <c r="O256" s="54" t="n">
        <v>251987.83680556</v>
      </c>
      <c r="P256" s="54" t="n">
        <v>0</v>
      </c>
      <c r="Q256" s="54" t="n">
        <v>94358.0232</v>
      </c>
      <c r="R256" s="54" t="n">
        <v>362261.116</v>
      </c>
      <c r="S256" s="54" t="n">
        <f aca="false" ca="false" dt2D="false" dtr="false" t="normal">+Z256-M256</f>
        <v>0</v>
      </c>
      <c r="T256" s="54" t="n">
        <f aca="false" ca="false" dt2D="false" dtr="false" t="normal">$M256/($J256+$K256)</f>
        <v>1145.3899977460321</v>
      </c>
      <c r="U256" s="54" t="n">
        <f aca="false" ca="false" dt2D="false" dtr="false" t="normal">$M256/($J256+$K256)</f>
        <v>1145.3899977460321</v>
      </c>
      <c r="V256" s="52" t="n">
        <v>2026</v>
      </c>
      <c r="W256" s="56" t="n">
        <v>0</v>
      </c>
      <c r="X256" s="56" t="n">
        <f aca="false" ca="false" dt2D="false" dtr="false" t="normal">+(J256*12.71+K256*25.41)*12</f>
        <v>94358.0232</v>
      </c>
      <c r="Y256" s="56" t="n">
        <f aca="false" ca="false" dt2D="false" dtr="false" t="normal">+(J256*12.71+K256*25.41)*12*30-'[3]Лист1'!$AQ$14</f>
        <v>362261.1159999999</v>
      </c>
      <c r="Z256" s="72" t="n">
        <f aca="false" ca="true" dt2D="false" dtr="false" t="normal">SUBTOTAL(9, AA256:AO256)</f>
        <v>708606.9760055603</v>
      </c>
      <c r="AA256" s="63" t="n"/>
      <c r="AB256" s="63" t="n"/>
      <c r="AC256" s="63" t="n">
        <v>617164.08</v>
      </c>
      <c r="AD256" s="63" t="n"/>
      <c r="AE256" s="58" t="n"/>
      <c r="AF256" s="58" t="n"/>
      <c r="AG256" s="58" t="n">
        <v>0</v>
      </c>
      <c r="AH256" s="58" t="n"/>
      <c r="AI256" s="58" t="n"/>
      <c r="AJ256" s="58" t="n"/>
      <c r="AK256" s="58" t="n"/>
      <c r="AL256" s="58" t="n"/>
      <c r="AM256" s="62" t="n">
        <v>70860.69774</v>
      </c>
      <c r="AN256" s="62" t="n">
        <v>7086.069774</v>
      </c>
      <c r="AO256" s="62" t="n">
        <v>13496.1284915604</v>
      </c>
      <c r="AP256" s="4" t="n">
        <f aca="false" ca="false" dt2D="false" dtr="false" t="normal">COUNTIF(AA256:AL256, "&gt;0")</f>
        <v>1</v>
      </c>
      <c r="AQ256" s="4" t="n">
        <f aca="false" ca="false" dt2D="false" dtr="false" t="normal">COUNTIF(AM256:AO256, "&gt;0")</f>
        <v>3</v>
      </c>
      <c r="AR256" s="4" t="n">
        <f aca="false" ca="false" dt2D="false" dtr="false" t="normal">+AP256+AQ256</f>
        <v>4</v>
      </c>
    </row>
    <row customHeight="true" ht="12.75" outlineLevel="0" r="257">
      <c r="A257" s="49" t="n">
        <f aca="false" ca="false" dt2D="false" dtr="false" t="normal">+A256+1</f>
        <v>244</v>
      </c>
      <c r="B257" s="49" t="n">
        <f aca="false" ca="false" dt2D="false" dtr="false" t="normal">+B256+1</f>
        <v>14</v>
      </c>
      <c r="C257" s="50" t="s">
        <v>224</v>
      </c>
      <c r="D257" s="49" t="s">
        <v>367</v>
      </c>
      <c r="E257" s="53" t="s">
        <v>355</v>
      </c>
      <c r="F257" s="52" t="s">
        <v>56</v>
      </c>
      <c r="G257" s="52" t="n">
        <v>2</v>
      </c>
      <c r="H257" s="52" t="n">
        <v>2</v>
      </c>
      <c r="I257" s="53" t="n">
        <v>618.62</v>
      </c>
      <c r="J257" s="53" t="n">
        <v>618.62</v>
      </c>
      <c r="K257" s="53" t="n">
        <v>0</v>
      </c>
      <c r="L257" s="51" t="n">
        <v>37</v>
      </c>
      <c r="M257" s="54" t="n">
        <f aca="false" ca="false" dt2D="false" dtr="false" t="normal">SUM(N257:R257)</f>
        <v>2470590.797358</v>
      </c>
      <c r="N257" s="54" t="n"/>
      <c r="O257" s="54" t="n"/>
      <c r="P257" s="54" t="n">
        <v>0</v>
      </c>
      <c r="Q257" s="54" t="n">
        <v>328501.0324</v>
      </c>
      <c r="R257" s="54" t="n">
        <v>2142089.764958</v>
      </c>
      <c r="S257" s="54" t="n">
        <f aca="false" ca="false" dt2D="false" dtr="false" t="normal">+Z257-M257</f>
        <v>0</v>
      </c>
      <c r="T257" s="54" t="n">
        <f aca="false" ca="false" dt2D="false" dtr="false" t="normal">$M257/($J257+$K257)</f>
        <v>3993.7130990882933</v>
      </c>
      <c r="U257" s="54" t="n">
        <f aca="false" ca="false" dt2D="false" dtr="false" t="normal">$M257/($J257+$K257)</f>
        <v>3993.7130990882933</v>
      </c>
      <c r="V257" s="52" t="n">
        <v>2026</v>
      </c>
      <c r="W257" s="56" t="n">
        <v>234149.11</v>
      </c>
      <c r="X257" s="56" t="n">
        <f aca="false" ca="false" dt2D="false" dtr="false" t="normal">+(J257*12.71+K257*25.41)*12</f>
        <v>94351.92240000001</v>
      </c>
      <c r="Y257" s="56" t="n">
        <f aca="false" ca="false" dt2D="false" dtr="false" t="normal">+(J257*12.71+K257*25.41)*12*30</f>
        <v>2830557.6720000003</v>
      </c>
      <c r="Z257" s="72" t="n">
        <f aca="false" ca="true" dt2D="false" dtr="false" t="normal">SUBTOTAL(9, AA257:AO257)</f>
        <v>2470590.797358</v>
      </c>
      <c r="AA257" s="58" t="n">
        <v>2152360.85</v>
      </c>
      <c r="AB257" s="63" t="n"/>
      <c r="AC257" s="63" t="n"/>
      <c r="AD257" s="63" t="n"/>
      <c r="AE257" s="58" t="n"/>
      <c r="AF257" s="58" t="n"/>
      <c r="AG257" s="58" t="n">
        <v>0</v>
      </c>
      <c r="AH257" s="58" t="n"/>
      <c r="AI257" s="58" t="n"/>
      <c r="AJ257" s="58" t="n"/>
      <c r="AK257" s="58" t="n"/>
      <c r="AL257" s="58" t="n"/>
      <c r="AM257" s="62" t="n">
        <v>193356.362096</v>
      </c>
      <c r="AN257" s="62" t="n">
        <v>24169.545262</v>
      </c>
      <c r="AO257" s="58" t="n">
        <v>100704.04</v>
      </c>
      <c r="AP257" s="4" t="n">
        <f aca="false" ca="false" dt2D="false" dtr="false" t="normal">COUNTIF(AA257:AL257, "&gt;0")</f>
        <v>1</v>
      </c>
      <c r="AQ257" s="4" t="n">
        <f aca="false" ca="false" dt2D="false" dtr="false" t="normal">COUNTIF(AM257:AO257, "&gt;0")</f>
        <v>3</v>
      </c>
      <c r="AR257" s="4" t="n">
        <f aca="false" ca="false" dt2D="false" dtr="false" t="normal">+AP257+AQ257</f>
        <v>4</v>
      </c>
    </row>
    <row customHeight="true" ht="12.75" outlineLevel="0" r="258">
      <c r="A258" s="49" t="n">
        <f aca="false" ca="false" dt2D="false" dtr="false" t="normal">+A257+1</f>
        <v>245</v>
      </c>
      <c r="B258" s="49" t="n">
        <f aca="false" ca="false" dt2D="false" dtr="false" t="normal">+B257+1</f>
        <v>15</v>
      </c>
      <c r="C258" s="50" t="s">
        <v>224</v>
      </c>
      <c r="D258" s="49" t="s">
        <v>368</v>
      </c>
      <c r="E258" s="53" t="s">
        <v>193</v>
      </c>
      <c r="F258" s="52" t="s">
        <v>56</v>
      </c>
      <c r="G258" s="52" t="n">
        <v>5</v>
      </c>
      <c r="H258" s="52" t="n">
        <v>8</v>
      </c>
      <c r="I258" s="53" t="n">
        <v>5869.18</v>
      </c>
      <c r="J258" s="53" t="n">
        <v>5817.88</v>
      </c>
      <c r="K258" s="53" t="n">
        <v>51.3000000000002</v>
      </c>
      <c r="L258" s="51" t="n">
        <v>230</v>
      </c>
      <c r="M258" s="54" t="n">
        <f aca="false" ca="false" dt2D="false" dtr="false" t="normal">SUM(N258:R258)</f>
        <v>32657147.03</v>
      </c>
      <c r="N258" s="54" t="n"/>
      <c r="O258" s="54" t="n">
        <v>4781492.90839999</v>
      </c>
      <c r="P258" s="54" t="n">
        <v>0</v>
      </c>
      <c r="Q258" s="54" t="n">
        <v>4786090.5136</v>
      </c>
      <c r="R258" s="54" t="n">
        <v>23089563.608</v>
      </c>
      <c r="S258" s="54" t="n">
        <f aca="false" ca="false" dt2D="false" dtr="false" t="normal">+Z258-M258</f>
        <v>0</v>
      </c>
      <c r="T258" s="54" t="n">
        <f aca="false" ca="false" dt2D="false" dtr="false" t="normal">$M258/($J258+$K258)</f>
        <v>5564.175409512061</v>
      </c>
      <c r="U258" s="54" t="n">
        <f aca="false" ca="false" dt2D="false" dtr="false" t="normal">$M258/($J258+$K258)</f>
        <v>5564.175409512061</v>
      </c>
      <c r="V258" s="52" t="n">
        <v>2026</v>
      </c>
      <c r="W258" s="56" t="n">
        <v>3883105.06</v>
      </c>
      <c r="X258" s="56" t="n">
        <f aca="false" ca="false" dt2D="false" dtr="false" t="normal">+(J258*12.71+K258*25.41)*12</f>
        <v>902985.4536000002</v>
      </c>
      <c r="Y258" s="56" t="n">
        <f aca="false" ca="false" dt2D="false" dtr="false" t="normal">+(J258*12.71+K258*25.41)*12*30</f>
        <v>27089563.608000007</v>
      </c>
      <c r="Z258" s="72" t="n">
        <f aca="false" ca="true" dt2D="false" dtr="false" t="normal">SUBTOTAL(9, AA258:AO258)</f>
        <v>32657147.029999997</v>
      </c>
      <c r="AA258" s="58" t="n">
        <v>16018659.56</v>
      </c>
      <c r="AB258" s="58" t="n">
        <v>6478063.91</v>
      </c>
      <c r="AC258" s="63" t="n"/>
      <c r="AD258" s="58" t="n">
        <v>5221522.63</v>
      </c>
      <c r="AE258" s="58" t="n"/>
      <c r="AF258" s="58" t="n"/>
      <c r="AG258" s="58" t="n">
        <v>0</v>
      </c>
      <c r="AH258" s="58" t="n"/>
      <c r="AI258" s="58" t="n"/>
      <c r="AJ258" s="58" t="n"/>
      <c r="AK258" s="58" t="n"/>
      <c r="AL258" s="58" t="n"/>
      <c r="AM258" s="58" t="n">
        <v>3785280.69</v>
      </c>
      <c r="AN258" s="58" t="n">
        <v>395890.86</v>
      </c>
      <c r="AO258" s="58" t="n">
        <v>757729.38</v>
      </c>
      <c r="AP258" s="4" t="n">
        <f aca="false" ca="false" dt2D="false" dtr="false" t="normal">COUNTIF(AA258:AL258, "&gt;0")</f>
        <v>3</v>
      </c>
      <c r="AQ258" s="4" t="n">
        <f aca="false" ca="false" dt2D="false" dtr="false" t="normal">COUNTIF(AM258:AO258, "&gt;0")</f>
        <v>3</v>
      </c>
      <c r="AR258" s="4" t="n">
        <f aca="false" ca="false" dt2D="false" dtr="false" t="normal">+AP258+AQ258</f>
        <v>6</v>
      </c>
    </row>
    <row customHeight="true" ht="12.75" outlineLevel="0" r="259">
      <c r="A259" s="49" t="n">
        <f aca="false" ca="false" dt2D="false" dtr="false" t="normal">+A258+1</f>
        <v>246</v>
      </c>
      <c r="B259" s="49" t="n">
        <f aca="false" ca="false" dt2D="false" dtr="false" t="normal">+B258+1</f>
        <v>16</v>
      </c>
      <c r="C259" s="50" t="s">
        <v>224</v>
      </c>
      <c r="D259" s="49" t="s">
        <v>369</v>
      </c>
      <c r="E259" s="53" t="s">
        <v>247</v>
      </c>
      <c r="F259" s="52" t="s">
        <v>56</v>
      </c>
      <c r="G259" s="52" t="n">
        <v>2</v>
      </c>
      <c r="H259" s="52" t="n">
        <v>2</v>
      </c>
      <c r="I259" s="53" t="n">
        <v>624.35</v>
      </c>
      <c r="J259" s="53" t="n">
        <v>624.35</v>
      </c>
      <c r="K259" s="53" t="n">
        <v>0</v>
      </c>
      <c r="L259" s="51" t="n">
        <v>25</v>
      </c>
      <c r="M259" s="54" t="n">
        <f aca="false" ca="false" dt2D="false" dtr="false" t="normal">SUM(N259:R259)</f>
        <v>3194978.75953</v>
      </c>
      <c r="N259" s="54" t="n"/>
      <c r="O259" s="54" t="n">
        <v>0</v>
      </c>
      <c r="P259" s="54" t="n">
        <v>0</v>
      </c>
      <c r="Q259" s="54" t="n">
        <v>400503.262</v>
      </c>
      <c r="R259" s="54" t="n">
        <v>2794475.49753</v>
      </c>
      <c r="S259" s="54" t="n">
        <f aca="false" ca="false" dt2D="false" dtr="false" t="normal">+Z259-M259</f>
        <v>0</v>
      </c>
      <c r="T259" s="54" t="n">
        <f aca="false" ca="false" dt2D="false" dtr="false" t="normal">$M259/($J259+$K259)</f>
        <v>5117.287994762552</v>
      </c>
      <c r="U259" s="54" t="n">
        <f aca="false" ca="false" dt2D="false" dtr="false" t="normal">$M259/($J259+$K259)</f>
        <v>5117.287994762552</v>
      </c>
      <c r="V259" s="52" t="n">
        <v>2026</v>
      </c>
      <c r="W259" s="56" t="n">
        <v>305277.4</v>
      </c>
      <c r="X259" s="56" t="n">
        <f aca="false" ca="false" dt2D="false" dtr="false" t="normal">+(J259*12.71+K259*25.41)*12</f>
        <v>95225.86200000001</v>
      </c>
      <c r="Y259" s="56" t="n">
        <f aca="false" ca="false" dt2D="false" dtr="false" t="normal">+(J259*12.71+K259*25.41)*12*30</f>
        <v>2856775.8600000003</v>
      </c>
      <c r="Z259" s="72" t="n">
        <f aca="false" ca="true" dt2D="false" dtr="false" t="normal">SUBTOTAL(9, AA259:AO259)</f>
        <v>3194978.75953</v>
      </c>
      <c r="AA259" s="58" t="n">
        <v>2172297.2</v>
      </c>
      <c r="AB259" s="63" t="n"/>
      <c r="AC259" s="58" t="n">
        <v>622840.33</v>
      </c>
      <c r="AD259" s="63" t="n"/>
      <c r="AE259" s="58" t="n"/>
      <c r="AF259" s="58" t="n"/>
      <c r="AG259" s="58" t="n">
        <v>0</v>
      </c>
      <c r="AH259" s="58" t="n"/>
      <c r="AI259" s="58" t="n"/>
      <c r="AJ259" s="58" t="n"/>
      <c r="AK259" s="58" t="n"/>
      <c r="AL259" s="58" t="n"/>
      <c r="AM259" s="62" t="n">
        <v>266659.76013</v>
      </c>
      <c r="AN259" s="62" t="n">
        <v>31544.6594</v>
      </c>
      <c r="AO259" s="58" t="n">
        <v>101636.81</v>
      </c>
      <c r="AP259" s="4" t="n">
        <f aca="false" ca="false" dt2D="false" dtr="false" t="normal">COUNTIF(AA259:AL259, "&gt;0")</f>
        <v>2</v>
      </c>
      <c r="AQ259" s="4" t="n">
        <f aca="false" ca="false" dt2D="false" dtr="false" t="normal">COUNTIF(AM259:AO259, "&gt;0")</f>
        <v>3</v>
      </c>
      <c r="AR259" s="4" t="n">
        <f aca="false" ca="false" dt2D="false" dtr="false" t="normal">+AP259+AQ259</f>
        <v>5</v>
      </c>
    </row>
    <row customHeight="true" ht="12.75" outlineLevel="0" r="260">
      <c r="A260" s="49" t="n">
        <f aca="false" ca="false" dt2D="false" dtr="false" t="normal">+A259+1</f>
        <v>247</v>
      </c>
      <c r="B260" s="49" t="n">
        <f aca="false" ca="false" dt2D="false" dtr="false" t="normal">+B259+1</f>
        <v>17</v>
      </c>
      <c r="C260" s="50" t="s">
        <v>224</v>
      </c>
      <c r="D260" s="49" t="s">
        <v>370</v>
      </c>
      <c r="E260" s="53" t="s">
        <v>247</v>
      </c>
      <c r="F260" s="52" t="s">
        <v>56</v>
      </c>
      <c r="G260" s="52" t="n">
        <v>2</v>
      </c>
      <c r="H260" s="52" t="n">
        <v>2</v>
      </c>
      <c r="I260" s="53" t="n">
        <v>377.4</v>
      </c>
      <c r="J260" s="53" t="n">
        <v>377.4</v>
      </c>
      <c r="K260" s="53" t="n">
        <v>0</v>
      </c>
      <c r="L260" s="51" t="n">
        <v>17</v>
      </c>
      <c r="M260" s="54" t="n">
        <f aca="false" ca="false" dt2D="false" dtr="false" t="normal">SUM(N260:R260)</f>
        <v>1507227.3216600001</v>
      </c>
      <c r="N260" s="54" t="n"/>
      <c r="O260" s="54" t="n"/>
      <c r="P260" s="54" t="n">
        <v>0</v>
      </c>
      <c r="Q260" s="54" t="n">
        <v>177991.388</v>
      </c>
      <c r="R260" s="54" t="n">
        <v>1329235.93366</v>
      </c>
      <c r="S260" s="54" t="n">
        <f aca="false" ca="false" dt2D="false" dtr="false" t="normal">+Z260-M260</f>
        <v>0</v>
      </c>
      <c r="T260" s="54" t="n">
        <f aca="false" ca="false" dt2D="false" dtr="false" t="normal">$M260/($J260+$K260)</f>
        <v>3993.713093958665</v>
      </c>
      <c r="U260" s="54" t="n">
        <f aca="false" ca="false" dt2D="false" dtr="false" t="normal">$M260/($J260+$K260)</f>
        <v>3993.713093958665</v>
      </c>
      <c r="V260" s="52" t="n">
        <v>2026</v>
      </c>
      <c r="W260" s="56" t="n">
        <v>120430.34</v>
      </c>
      <c r="X260" s="56" t="n">
        <f aca="false" ca="false" dt2D="false" dtr="false" t="normal">+(J260*12.71+K260*25.41)*12</f>
        <v>57561.047999999995</v>
      </c>
      <c r="Y260" s="56" t="n">
        <f aca="false" ca="false" dt2D="false" dtr="false" t="normal">+(J260*12.71+K260*25.41)*12*30</f>
        <v>1726831.44</v>
      </c>
      <c r="Z260" s="72" t="n">
        <f aca="false" ca="true" dt2D="false" dtr="false" t="normal">SUBTOTAL(9, AA260:AO260)</f>
        <v>1507227.3216600001</v>
      </c>
      <c r="AA260" s="58" t="n">
        <v>1313085.55</v>
      </c>
      <c r="AB260" s="63" t="n"/>
      <c r="AC260" s="63" t="n"/>
      <c r="AD260" s="63" t="n"/>
      <c r="AE260" s="58" t="n"/>
      <c r="AF260" s="58" t="n"/>
      <c r="AG260" s="58" t="n">
        <v>0</v>
      </c>
      <c r="AH260" s="58" t="n"/>
      <c r="AI260" s="58" t="n"/>
      <c r="AJ260" s="58" t="n"/>
      <c r="AK260" s="58" t="n"/>
      <c r="AL260" s="58" t="n"/>
      <c r="AM260" s="62" t="n">
        <v>117960.44592</v>
      </c>
      <c r="AN260" s="62" t="n">
        <v>14745.05574</v>
      </c>
      <c r="AO260" s="58" t="n">
        <v>61436.27</v>
      </c>
      <c r="AP260" s="4" t="n">
        <f aca="false" ca="false" dt2D="false" dtr="false" t="normal">COUNTIF(AA260:AL260, "&gt;0")</f>
        <v>1</v>
      </c>
      <c r="AQ260" s="4" t="n">
        <f aca="false" ca="false" dt2D="false" dtr="false" t="normal">COUNTIF(AM260:AO260, "&gt;0")</f>
        <v>3</v>
      </c>
      <c r="AR260" s="4" t="n">
        <f aca="false" ca="false" dt2D="false" dtr="false" t="normal">+AP260+AQ260</f>
        <v>4</v>
      </c>
    </row>
    <row customHeight="true" ht="12.75" outlineLevel="0" r="261">
      <c r="A261" s="49" t="n">
        <f aca="false" ca="false" dt2D="false" dtr="false" t="normal">+A260+1</f>
        <v>248</v>
      </c>
      <c r="B261" s="49" t="n">
        <f aca="false" ca="false" dt2D="false" dtr="false" t="normal">+B260+1</f>
        <v>18</v>
      </c>
      <c r="C261" s="50" t="s">
        <v>224</v>
      </c>
      <c r="D261" s="49" t="s">
        <v>371</v>
      </c>
      <c r="E261" s="53" t="s">
        <v>247</v>
      </c>
      <c r="F261" s="52" t="s">
        <v>56</v>
      </c>
      <c r="G261" s="52" t="n">
        <v>2</v>
      </c>
      <c r="H261" s="52" t="n">
        <v>2</v>
      </c>
      <c r="I261" s="53" t="n">
        <v>608.58</v>
      </c>
      <c r="J261" s="53" t="n">
        <v>608.58</v>
      </c>
      <c r="K261" s="53" t="n">
        <v>0</v>
      </c>
      <c r="L261" s="51" t="n">
        <v>32</v>
      </c>
      <c r="M261" s="54" t="n">
        <f aca="false" ca="false" dt2D="false" dtr="false" t="normal">SUM(N261:R261)</f>
        <v>3183404.36</v>
      </c>
      <c r="N261" s="54" t="n"/>
      <c r="O261" s="54" t="n">
        <v>151309.210399999</v>
      </c>
      <c r="P261" s="54" t="n">
        <v>0</v>
      </c>
      <c r="Q261" s="54" t="n">
        <v>247476.5016</v>
      </c>
      <c r="R261" s="54" t="n">
        <v>2784618.648</v>
      </c>
      <c r="S261" s="54" t="n">
        <f aca="false" ca="false" dt2D="false" dtr="false" t="normal">+Z261-M261</f>
        <v>0</v>
      </c>
      <c r="T261" s="54" t="n">
        <f aca="false" ca="false" dt2D="false" dtr="false" t="normal">$M261/($J261+$K261)</f>
        <v>5230.872457195438</v>
      </c>
      <c r="U261" s="54" t="n">
        <f aca="false" ca="false" dt2D="false" dtr="false" t="normal">$M261/($J261+$K261)</f>
        <v>5230.872457195438</v>
      </c>
      <c r="V261" s="52" t="n">
        <v>2026</v>
      </c>
      <c r="W261" s="56" t="n">
        <v>154655.88</v>
      </c>
      <c r="X261" s="56" t="n">
        <f aca="false" ca="false" dt2D="false" dtr="false" t="normal">+(J261*12.71+K261*25.41)*12</f>
        <v>92820.62160000001</v>
      </c>
      <c r="Y261" s="56" t="n">
        <f aca="false" ca="false" dt2D="false" dtr="false" t="normal">+(J261*12.71+K261*25.41)*12*30</f>
        <v>2784618.6480000005</v>
      </c>
      <c r="Z261" s="72" t="n">
        <f aca="false" ca="true" dt2D="false" dtr="false" t="normal">SUBTOTAL(9, AA261:AO261)</f>
        <v>3183404.36</v>
      </c>
      <c r="AA261" s="58" t="n">
        <v>2117428.74</v>
      </c>
      <c r="AB261" s="63" t="n"/>
      <c r="AC261" s="58" t="n"/>
      <c r="AD261" s="58" t="n">
        <v>517392.47</v>
      </c>
      <c r="AE261" s="58" t="n"/>
      <c r="AF261" s="58" t="n"/>
      <c r="AG261" s="58" t="n">
        <v>0</v>
      </c>
      <c r="AH261" s="58" t="n"/>
      <c r="AI261" s="58" t="n"/>
      <c r="AJ261" s="58" t="n"/>
      <c r="AK261" s="58" t="n"/>
      <c r="AL261" s="58" t="n"/>
      <c r="AM261" s="58" t="n">
        <v>418071.46</v>
      </c>
      <c r="AN261" s="58" t="n">
        <v>44718.28</v>
      </c>
      <c r="AO261" s="58" t="n">
        <v>85793.41</v>
      </c>
      <c r="AP261" s="4" t="n">
        <f aca="false" ca="false" dt2D="false" dtr="false" t="normal">COUNTIF(AA261:AL261, "&gt;0")</f>
        <v>2</v>
      </c>
      <c r="AQ261" s="4" t="n">
        <f aca="false" ca="false" dt2D="false" dtr="false" t="normal">COUNTIF(AM261:AO261, "&gt;0")</f>
        <v>3</v>
      </c>
      <c r="AR261" s="4" t="n">
        <f aca="false" ca="false" dt2D="false" dtr="false" t="normal">+AP261+AQ261</f>
        <v>5</v>
      </c>
    </row>
    <row customHeight="true" ht="12.75" outlineLevel="0" r="262">
      <c r="A262" s="49" t="n">
        <f aca="false" ca="false" dt2D="false" dtr="false" t="normal">+A261+1</f>
        <v>249</v>
      </c>
      <c r="B262" s="49" t="n">
        <f aca="false" ca="false" dt2D="false" dtr="false" t="normal">+B261+1</f>
        <v>19</v>
      </c>
      <c r="C262" s="50" t="s">
        <v>224</v>
      </c>
      <c r="D262" s="49" t="s">
        <v>372</v>
      </c>
      <c r="E262" s="53" t="s">
        <v>154</v>
      </c>
      <c r="F262" s="52" t="s">
        <v>56</v>
      </c>
      <c r="G262" s="52" t="n">
        <v>2</v>
      </c>
      <c r="H262" s="52" t="n">
        <v>2</v>
      </c>
      <c r="I262" s="53" t="n">
        <v>728.04</v>
      </c>
      <c r="J262" s="53" t="n">
        <v>728.04</v>
      </c>
      <c r="K262" s="53" t="n">
        <v>0</v>
      </c>
      <c r="L262" s="51" t="n">
        <v>31</v>
      </c>
      <c r="M262" s="54" t="n">
        <f aca="false" ca="false" dt2D="false" dtr="false" t="normal">SUM(N262:R262)</f>
        <v>2907582.8704359997</v>
      </c>
      <c r="N262" s="54" t="n"/>
      <c r="O262" s="54" t="n"/>
      <c r="P262" s="54" t="n">
        <v>0</v>
      </c>
      <c r="Q262" s="54" t="n">
        <v>538350.8208</v>
      </c>
      <c r="R262" s="54" t="n">
        <v>2369232.049636</v>
      </c>
      <c r="S262" s="54" t="n">
        <f aca="false" ca="false" dt2D="false" dtr="false" t="normal">+Z262-M262</f>
        <v>0</v>
      </c>
      <c r="T262" s="54" t="n">
        <f aca="false" ca="false" dt2D="false" dtr="false" t="normal">$M262/($J262+$K262)</f>
        <v>3993.713079550574</v>
      </c>
      <c r="U262" s="54" t="n">
        <f aca="false" ca="false" dt2D="false" dtr="false" t="normal">$M262/($J262+$K262)</f>
        <v>3993.713079550574</v>
      </c>
      <c r="V262" s="52" t="n">
        <v>2026</v>
      </c>
      <c r="W262" s="56" t="n">
        <v>427310.16</v>
      </c>
      <c r="X262" s="56" t="n">
        <f aca="false" ca="false" dt2D="false" dtr="false" t="normal">+(J262*12.71+K262*25.41)*12</f>
        <v>111040.6608</v>
      </c>
      <c r="Y262" s="56" t="n">
        <f aca="false" ca="false" dt2D="false" dtr="false" t="normal">+(J262*12.71+K262*25.41)*12*30</f>
        <v>3331219.824</v>
      </c>
      <c r="Z262" s="72" t="n">
        <f aca="false" ca="true" dt2D="false" dtr="false" t="normal">SUBTOTAL(9, AA262:AO262)</f>
        <v>2907582.8704359997</v>
      </c>
      <c r="AA262" s="58" t="n">
        <v>2533065.19</v>
      </c>
      <c r="AB262" s="63" t="n"/>
      <c r="AC262" s="63" t="n"/>
      <c r="AD262" s="63" t="n"/>
      <c r="AE262" s="58" t="n"/>
      <c r="AF262" s="58" t="n"/>
      <c r="AG262" s="58" t="n">
        <v>0</v>
      </c>
      <c r="AH262" s="58" t="n"/>
      <c r="AI262" s="58" t="n"/>
      <c r="AJ262" s="58" t="n"/>
      <c r="AK262" s="58" t="n"/>
      <c r="AL262" s="58" t="n"/>
      <c r="AM262" s="62" t="n">
        <v>227556.764832</v>
      </c>
      <c r="AN262" s="62" t="n">
        <v>28444.595604</v>
      </c>
      <c r="AO262" s="58" t="n">
        <v>118516.32</v>
      </c>
      <c r="AP262" s="4" t="n">
        <f aca="false" ca="false" dt2D="false" dtr="false" t="normal">COUNTIF(AA262:AL262, "&gt;0")</f>
        <v>1</v>
      </c>
      <c r="AQ262" s="4" t="n">
        <f aca="false" ca="false" dt2D="false" dtr="false" t="normal">COUNTIF(AM262:AO262, "&gt;0")</f>
        <v>3</v>
      </c>
      <c r="AR262" s="4" t="n">
        <f aca="false" ca="false" dt2D="false" dtr="false" t="normal">+AP262+AQ262</f>
        <v>4</v>
      </c>
    </row>
    <row customHeight="true" ht="12.75" outlineLevel="0" r="263">
      <c r="A263" s="49" t="n">
        <f aca="false" ca="false" dt2D="false" dtr="false" t="normal">+A262+1</f>
        <v>250</v>
      </c>
      <c r="B263" s="49" t="n">
        <f aca="false" ca="false" dt2D="false" dtr="false" t="normal">+B262+1</f>
        <v>20</v>
      </c>
      <c r="C263" s="50" t="s">
        <v>224</v>
      </c>
      <c r="D263" s="49" t="s">
        <v>373</v>
      </c>
      <c r="E263" s="53" t="s">
        <v>226</v>
      </c>
      <c r="F263" s="52" t="s">
        <v>56</v>
      </c>
      <c r="G263" s="52" t="n">
        <v>2</v>
      </c>
      <c r="H263" s="52" t="n">
        <v>2</v>
      </c>
      <c r="I263" s="53" t="n">
        <v>652.66</v>
      </c>
      <c r="J263" s="53" t="n">
        <v>652.66</v>
      </c>
      <c r="K263" s="53" t="n">
        <v>0</v>
      </c>
      <c r="L263" s="51" t="n">
        <v>34</v>
      </c>
      <c r="M263" s="54" t="n">
        <f aca="false" ca="false" dt2D="false" dtr="false" t="normal">SUM(N263:R263)</f>
        <v>2750188.013194</v>
      </c>
      <c r="N263" s="54" t="n"/>
      <c r="O263" s="54" t="n">
        <v>0</v>
      </c>
      <c r="P263" s="54" t="n">
        <v>0</v>
      </c>
      <c r="Q263" s="54" t="n">
        <v>289265.7032</v>
      </c>
      <c r="R263" s="54" t="n">
        <v>2460922.309994</v>
      </c>
      <c r="S263" s="54" t="n">
        <f aca="false" ca="false" dt2D="false" dtr="false" t="normal">+Z263-M263</f>
        <v>0</v>
      </c>
      <c r="T263" s="54" t="n">
        <f aca="false" ca="false" dt2D="false" dtr="false" t="normal">$M263/($J263+$K263)</f>
        <v>4213.8142573376645</v>
      </c>
      <c r="U263" s="54" t="n">
        <f aca="false" ca="false" dt2D="false" dtr="false" t="normal">$M263/($J263+$K263)</f>
        <v>4213.8142573376645</v>
      </c>
      <c r="V263" s="52" t="n">
        <v>2026</v>
      </c>
      <c r="W263" s="56" t="n">
        <v>189722</v>
      </c>
      <c r="X263" s="56" t="n">
        <f aca="false" ca="false" dt2D="false" dtr="false" t="normal">+(J263*12.71+K263*25.41)*12</f>
        <v>99543.7032</v>
      </c>
      <c r="Y263" s="56" t="n">
        <f aca="false" ca="false" dt2D="false" dtr="false" t="normal">+(J263*12.71+K263*25.41)*12*30</f>
        <v>2986311.096</v>
      </c>
      <c r="Z263" s="72" t="n">
        <f aca="false" ca="true" dt2D="false" dtr="false" t="normal">SUBTOTAL(9, AA263:AO263)</f>
        <v>2750188.013194</v>
      </c>
      <c r="AA263" s="58" t="n">
        <v>2270796.02</v>
      </c>
      <c r="AB263" s="63" t="n"/>
      <c r="AC263" s="63" t="n"/>
      <c r="AD263" s="63" t="n"/>
      <c r="AE263" s="58" t="n"/>
      <c r="AF263" s="58" t="n"/>
      <c r="AG263" s="58" t="n">
        <v>0</v>
      </c>
      <c r="AH263" s="58" t="n"/>
      <c r="AI263" s="63" t="n"/>
      <c r="AJ263" s="58" t="n"/>
      <c r="AK263" s="58" t="n"/>
      <c r="AL263" s="58" t="n"/>
      <c r="AM263" s="62" t="n">
        <v>203995.931728</v>
      </c>
      <c r="AN263" s="62" t="n">
        <v>25499.491466</v>
      </c>
      <c r="AO263" s="58" t="n">
        <v>249896.57</v>
      </c>
      <c r="AP263" s="4" t="n">
        <f aca="false" ca="false" dt2D="false" dtr="false" t="normal">COUNTIF(AA263:AL263, "&gt;0")</f>
        <v>1</v>
      </c>
      <c r="AQ263" s="4" t="n">
        <f aca="false" ca="false" dt2D="false" dtr="false" t="normal">COUNTIF(AM263:AO263, "&gt;0")</f>
        <v>3</v>
      </c>
      <c r="AR263" s="4" t="n">
        <f aca="false" ca="false" dt2D="false" dtr="false" t="normal">+AP263+AQ263</f>
        <v>4</v>
      </c>
    </row>
    <row customHeight="true" ht="13.5" outlineLevel="0" r="264">
      <c r="A264" s="49" t="n">
        <f aca="false" ca="false" dt2D="false" dtr="false" t="normal">+A263+1</f>
        <v>251</v>
      </c>
      <c r="B264" s="49" t="n">
        <f aca="false" ca="false" dt2D="false" dtr="false" t="normal">+B263+1</f>
        <v>21</v>
      </c>
      <c r="C264" s="50" t="s">
        <v>224</v>
      </c>
      <c r="D264" s="49" t="s">
        <v>374</v>
      </c>
      <c r="E264" s="53" t="s">
        <v>346</v>
      </c>
      <c r="F264" s="52" t="s">
        <v>56</v>
      </c>
      <c r="G264" s="52" t="n">
        <v>2</v>
      </c>
      <c r="H264" s="52" t="n">
        <v>2</v>
      </c>
      <c r="I264" s="53" t="n">
        <v>653.61</v>
      </c>
      <c r="J264" s="53" t="n">
        <v>653.61</v>
      </c>
      <c r="K264" s="53" t="n">
        <v>0</v>
      </c>
      <c r="L264" s="51" t="n">
        <v>26</v>
      </c>
      <c r="M264" s="54" t="n">
        <f aca="false" ca="false" dt2D="false" dtr="false" t="normal">SUM(N264:R264)</f>
        <v>748638.3555335633</v>
      </c>
      <c r="N264" s="54" t="n"/>
      <c r="O264" s="54" t="n">
        <v>491735.462333563</v>
      </c>
      <c r="P264" s="54" t="n">
        <v>0</v>
      </c>
      <c r="Q264" s="54" t="n">
        <v>99688.5972</v>
      </c>
      <c r="R264" s="54" t="n">
        <v>157214.296000001</v>
      </c>
      <c r="S264" s="54" t="n">
        <f aca="false" ca="false" dt2D="false" dtr="false" t="normal">+Z264-M264</f>
        <v>0</v>
      </c>
      <c r="T264" s="54" t="n">
        <f aca="false" ca="false" dt2D="false" dtr="false" t="normal">$M264/($J264+$K264)</f>
        <v>1145.389996379436</v>
      </c>
      <c r="U264" s="54" t="n">
        <f aca="false" ca="false" dt2D="false" dtr="false" t="normal">$M264/($J264+$K264)</f>
        <v>1145.389996379436</v>
      </c>
      <c r="V264" s="52" t="n">
        <v>2026</v>
      </c>
      <c r="W264" s="56" t="n">
        <v>0</v>
      </c>
      <c r="X264" s="56" t="n">
        <f aca="false" ca="false" dt2D="false" dtr="false" t="normal">+(J264*12.71+K264*25.41)*12</f>
        <v>99688.59720000002</v>
      </c>
      <c r="Y264" s="56" t="n">
        <f aca="false" ca="false" dt2D="false" dtr="false" t="normal">+(J264*12.71+K264*25.41)*12*30-'[3]Лист1'!$AQ$22</f>
        <v>157214.29600000056</v>
      </c>
      <c r="Z264" s="72" t="n">
        <f aca="false" ca="true" dt2D="false" dtr="false" t="normal">SUBTOTAL(9, AA264:AO264)</f>
        <v>748638.3555335634</v>
      </c>
      <c r="AA264" s="63" t="n"/>
      <c r="AB264" s="63" t="n"/>
      <c r="AC264" s="63" t="n">
        <v>652029.57</v>
      </c>
      <c r="AD264" s="63" t="n"/>
      <c r="AE264" s="58" t="n"/>
      <c r="AF264" s="58" t="n"/>
      <c r="AG264" s="58" t="n">
        <v>0</v>
      </c>
      <c r="AH264" s="58" t="n"/>
      <c r="AI264" s="63" t="n"/>
      <c r="AJ264" s="58" t="n"/>
      <c r="AK264" s="58" t="n"/>
      <c r="AL264" s="63" t="n"/>
      <c r="AM264" s="62" t="n">
        <v>74863.83579</v>
      </c>
      <c r="AN264" s="62" t="n">
        <v>7486.383579</v>
      </c>
      <c r="AO264" s="62" t="n">
        <v>14258.5661645634</v>
      </c>
      <c r="AP264" s="4" t="n">
        <f aca="false" ca="false" dt2D="false" dtr="false" t="normal">COUNTIF(AA264:AL264, "&gt;0")</f>
        <v>1</v>
      </c>
      <c r="AQ264" s="4" t="n">
        <f aca="false" ca="false" dt2D="false" dtr="false" t="normal">COUNTIF(AM264:AO264, "&gt;0")</f>
        <v>3</v>
      </c>
      <c r="AR264" s="4" t="n">
        <f aca="false" ca="false" dt2D="false" dtr="false" t="normal">+AP264+AQ264</f>
        <v>4</v>
      </c>
    </row>
    <row customHeight="true" ht="12.75" outlineLevel="0" r="265">
      <c r="A265" s="49" t="n">
        <f aca="false" ca="false" dt2D="false" dtr="false" t="normal">+A264+1</f>
        <v>252</v>
      </c>
      <c r="B265" s="49" t="n">
        <f aca="false" ca="false" dt2D="false" dtr="false" t="normal">+B264+1</f>
        <v>22</v>
      </c>
      <c r="C265" s="50" t="s">
        <v>224</v>
      </c>
      <c r="D265" s="49" t="s">
        <v>375</v>
      </c>
      <c r="E265" s="53" t="s">
        <v>130</v>
      </c>
      <c r="F265" s="52" t="s">
        <v>56</v>
      </c>
      <c r="G265" s="52" t="n">
        <v>4</v>
      </c>
      <c r="H265" s="52" t="n">
        <v>2</v>
      </c>
      <c r="I265" s="53" t="n">
        <v>1245.16</v>
      </c>
      <c r="J265" s="53" t="n">
        <v>1245.16</v>
      </c>
      <c r="K265" s="53" t="n">
        <v>0</v>
      </c>
      <c r="L265" s="51" t="n">
        <v>45</v>
      </c>
      <c r="M265" s="54" t="n">
        <f aca="false" ca="false" dt2D="false" dtr="false" t="normal">SUM(N265:R265)</f>
        <v>7004012.544839999</v>
      </c>
      <c r="N265" s="54" t="n"/>
      <c r="O265" s="54" t="n">
        <v>1730003.57564</v>
      </c>
      <c r="P265" s="54" t="n">
        <v>0</v>
      </c>
      <c r="Q265" s="54" t="n">
        <v>887526.9132</v>
      </c>
      <c r="R265" s="54" t="n">
        <v>4386482.056</v>
      </c>
      <c r="S265" s="54" t="n">
        <f aca="false" ca="false" dt2D="false" dtr="false" t="normal">+Z265-M265</f>
        <v>0</v>
      </c>
      <c r="T265" s="54" t="n">
        <f aca="false" ca="false" dt2D="false" dtr="false" t="normal">$M265/($J265+$K265)</f>
        <v>5624.989997140929</v>
      </c>
      <c r="U265" s="54" t="n">
        <f aca="false" ca="false" dt2D="false" dtr="false" t="normal">$M265/($J265+$K265)</f>
        <v>5624.989997140929</v>
      </c>
      <c r="V265" s="52" t="n">
        <v>2026</v>
      </c>
      <c r="W265" s="56" t="n">
        <v>697615.11</v>
      </c>
      <c r="X265" s="56" t="n">
        <f aca="false" ca="false" dt2D="false" dtr="false" t="normal">+(J265*12.71+K265*25.41)*12</f>
        <v>189911.80320000002</v>
      </c>
      <c r="Y265" s="56" t="n">
        <f aca="false" ca="false" dt2D="false" dtr="false" t="normal">+(J265*12.71+K265*25.41)*12*30</f>
        <v>5697354.096000001</v>
      </c>
      <c r="Z265" s="72" t="n">
        <f aca="false" ca="true" dt2D="false" dtr="false" t="normal">SUBTOTAL(9, AA265:AO265)</f>
        <v>7004012.54484</v>
      </c>
      <c r="AA265" s="58" t="n"/>
      <c r="AB265" s="58" t="n"/>
      <c r="AC265" s="58" t="n"/>
      <c r="AD265" s="58" t="n"/>
      <c r="AE265" s="58" t="n"/>
      <c r="AF265" s="58" t="n"/>
      <c r="AG265" s="58" t="n">
        <v>0</v>
      </c>
      <c r="AH265" s="58" t="n"/>
      <c r="AI265" s="58" t="n">
        <v>6168714.01</v>
      </c>
      <c r="AJ265" s="58" t="n"/>
      <c r="AK265" s="58" t="n"/>
      <c r="AL265" s="58" t="n"/>
      <c r="AM265" s="62" t="n">
        <v>630361.129356</v>
      </c>
      <c r="AN265" s="62" t="n">
        <v>70040.125484</v>
      </c>
      <c r="AO265" s="58" t="n">
        <v>134897.28</v>
      </c>
      <c r="AP265" s="4" t="n">
        <f aca="false" ca="false" dt2D="false" dtr="false" t="normal">COUNTIF(AA265:AL265, "&gt;0")</f>
        <v>1</v>
      </c>
      <c r="AQ265" s="4" t="n">
        <f aca="false" ca="false" dt2D="false" dtr="false" t="normal">COUNTIF(AM265:AO265, "&gt;0")</f>
        <v>3</v>
      </c>
      <c r="AR265" s="4" t="n">
        <f aca="false" ca="false" dt2D="false" dtr="false" t="normal">+AP265+AQ265</f>
        <v>4</v>
      </c>
    </row>
    <row customHeight="true" ht="12.75" outlineLevel="0" r="266">
      <c r="A266" s="49" t="n">
        <f aca="false" ca="false" dt2D="false" dtr="false" t="normal">+A265+1</f>
        <v>253</v>
      </c>
      <c r="B266" s="49" t="n">
        <f aca="false" ca="false" dt2D="false" dtr="false" t="normal">+B265+1</f>
        <v>23</v>
      </c>
      <c r="C266" s="50" t="s">
        <v>224</v>
      </c>
      <c r="D266" s="49" t="s">
        <v>376</v>
      </c>
      <c r="E266" s="53" t="s">
        <v>377</v>
      </c>
      <c r="F266" s="52" t="s">
        <v>56</v>
      </c>
      <c r="G266" s="52" t="n">
        <v>2</v>
      </c>
      <c r="H266" s="52" t="n">
        <v>2</v>
      </c>
      <c r="I266" s="53" t="n">
        <v>623.4</v>
      </c>
      <c r="J266" s="53" t="n">
        <v>623.4</v>
      </c>
      <c r="K266" s="53" t="n">
        <v>0</v>
      </c>
      <c r="L266" s="51" t="n">
        <v>27</v>
      </c>
      <c r="M266" s="54" t="n">
        <f aca="false" ca="false" dt2D="false" dtr="false" t="normal">SUM(N266:R266)</f>
        <v>2626891.8030600003</v>
      </c>
      <c r="N266" s="54" t="n"/>
      <c r="O266" s="54" t="n">
        <v>0</v>
      </c>
      <c r="P266" s="54" t="n">
        <v>0</v>
      </c>
      <c r="Q266" s="54" t="n">
        <v>229771.228</v>
      </c>
      <c r="R266" s="54" t="n">
        <v>2397120.57506</v>
      </c>
      <c r="S266" s="54" t="n">
        <f aca="false" ca="false" dt2D="false" dtr="false" t="normal">+Z266-M266</f>
        <v>0</v>
      </c>
      <c r="T266" s="54" t="n">
        <f aca="false" ca="false" dt2D="false" dtr="false" t="normal">$M266/($J266+$K266)</f>
        <v>4213.814249374399</v>
      </c>
      <c r="U266" s="54" t="n">
        <f aca="false" ca="false" dt2D="false" dtr="false" t="normal">$M266/($J266+$K266)</f>
        <v>4213.814249374399</v>
      </c>
      <c r="V266" s="52" t="n">
        <v>2026</v>
      </c>
      <c r="W266" s="56" t="n">
        <v>134690.26</v>
      </c>
      <c r="X266" s="56" t="n">
        <f aca="false" ca="false" dt2D="false" dtr="false" t="normal">+(J266*12.71+K266*25.41)*12</f>
        <v>95080.96800000001</v>
      </c>
      <c r="Y266" s="56" t="n">
        <f aca="false" ca="false" dt2D="false" dtr="false" t="normal">+(J266*12.71+K266*25.41)*12*30</f>
        <v>2852429.04</v>
      </c>
      <c r="Z266" s="72" t="n">
        <f aca="false" ca="true" dt2D="false" dtr="false" t="normal">SUBTOTAL(9, AA266:AO266)</f>
        <v>2626891.8030600003</v>
      </c>
      <c r="AA266" s="58" t="n">
        <v>2168991.87</v>
      </c>
      <c r="AB266" s="63" t="n"/>
      <c r="AC266" s="63" t="n"/>
      <c r="AD266" s="63" t="n"/>
      <c r="AE266" s="58" t="n"/>
      <c r="AF266" s="58" t="n"/>
      <c r="AG266" s="58" t="n">
        <v>0</v>
      </c>
      <c r="AH266" s="58" t="n"/>
      <c r="AI266" s="63" t="n"/>
      <c r="AJ266" s="58" t="n"/>
      <c r="AK266" s="58" t="n"/>
      <c r="AL266" s="58" t="n"/>
      <c r="AM266" s="62" t="n">
        <v>194850.40272</v>
      </c>
      <c r="AN266" s="62" t="n">
        <v>24356.30034</v>
      </c>
      <c r="AO266" s="58" t="n">
        <v>238693.23</v>
      </c>
      <c r="AP266" s="4" t="n">
        <f aca="false" ca="false" dt2D="false" dtr="false" t="normal">COUNTIF(AA266:AL266, "&gt;0")</f>
        <v>1</v>
      </c>
      <c r="AQ266" s="4" t="n">
        <f aca="false" ca="false" dt2D="false" dtr="false" t="normal">COUNTIF(AM266:AO266, "&gt;0")</f>
        <v>3</v>
      </c>
      <c r="AR266" s="4" t="n">
        <f aca="false" ca="false" dt2D="false" dtr="false" t="normal">+AP266+AQ266</f>
        <v>4</v>
      </c>
    </row>
    <row customHeight="true" ht="12.75" outlineLevel="0" r="267">
      <c r="A267" s="49" t="n">
        <f aca="false" ca="false" dt2D="false" dtr="false" t="normal">+A266+1</f>
        <v>254</v>
      </c>
      <c r="B267" s="49" t="n">
        <f aca="false" ca="false" dt2D="false" dtr="false" t="normal">+B266+1</f>
        <v>24</v>
      </c>
      <c r="C267" s="50" t="s">
        <v>224</v>
      </c>
      <c r="D267" s="49" t="s">
        <v>378</v>
      </c>
      <c r="E267" s="53" t="s">
        <v>202</v>
      </c>
      <c r="F267" s="52" t="s">
        <v>56</v>
      </c>
      <c r="G267" s="52" t="n">
        <v>2</v>
      </c>
      <c r="H267" s="52" t="n">
        <v>2</v>
      </c>
      <c r="I267" s="53" t="n">
        <v>710.38</v>
      </c>
      <c r="J267" s="53" t="n">
        <v>710.38</v>
      </c>
      <c r="K267" s="53" t="n">
        <v>0</v>
      </c>
      <c r="L267" s="51" t="n">
        <v>35</v>
      </c>
      <c r="M267" s="54" t="n">
        <f aca="false" ca="false" dt2D="false" dtr="false" t="normal">SUM(N267:R267)</f>
        <v>2993409.3587419996</v>
      </c>
      <c r="N267" s="54" t="n"/>
      <c r="O267" s="54" t="n">
        <v>0</v>
      </c>
      <c r="P267" s="54" t="n">
        <v>0</v>
      </c>
      <c r="Q267" s="54" t="n">
        <v>340416.1276</v>
      </c>
      <c r="R267" s="54" t="n">
        <v>2652993.231142</v>
      </c>
      <c r="S267" s="54" t="n">
        <f aca="false" ca="false" dt2D="false" dtr="false" t="normal">+Z267-M267</f>
        <v>0</v>
      </c>
      <c r="T267" s="54" t="n">
        <f aca="false" ca="false" dt2D="false" dtr="false" t="normal">$M267/($J267+$K267)</f>
        <v>4213.81423849489</v>
      </c>
      <c r="U267" s="54" t="n">
        <f aca="false" ca="false" dt2D="false" dtr="false" t="normal">$M267/($J267+$K267)</f>
        <v>4213.81423849489</v>
      </c>
      <c r="V267" s="52" t="n">
        <v>2026</v>
      </c>
      <c r="W267" s="56" t="n">
        <v>232068.97</v>
      </c>
      <c r="X267" s="56" t="n">
        <f aca="false" ca="false" dt2D="false" dtr="false" t="normal">+(J267*12.71+K267*25.41)*12</f>
        <v>108347.1576</v>
      </c>
      <c r="Y267" s="56" t="n">
        <f aca="false" ca="false" dt2D="false" dtr="false" t="normal">+(J267*12.71+K267*25.41)*12*30</f>
        <v>3250414.728</v>
      </c>
      <c r="Z267" s="72" t="n">
        <f aca="false" ca="true" dt2D="false" dtr="false" t="normal">SUBTOTAL(9, AA267:AO267)</f>
        <v>2993409.3587419996</v>
      </c>
      <c r="AA267" s="58" t="n">
        <v>2471620.86</v>
      </c>
      <c r="AB267" s="63" t="n"/>
      <c r="AC267" s="63" t="n"/>
      <c r="AD267" s="63" t="n"/>
      <c r="AE267" s="58" t="n"/>
      <c r="AF267" s="58" t="n"/>
      <c r="AG267" s="58" t="n">
        <v>0</v>
      </c>
      <c r="AH267" s="58" t="n"/>
      <c r="AI267" s="63" t="n"/>
      <c r="AJ267" s="58" t="n"/>
      <c r="AK267" s="58" t="n"/>
      <c r="AL267" s="58" t="n"/>
      <c r="AM267" s="62" t="n">
        <v>222036.941104</v>
      </c>
      <c r="AN267" s="62" t="n">
        <v>27754.617638</v>
      </c>
      <c r="AO267" s="58" t="n">
        <v>271996.94</v>
      </c>
      <c r="AP267" s="4" t="n">
        <f aca="false" ca="false" dt2D="false" dtr="false" t="normal">COUNTIF(AA267:AL267, "&gt;0")</f>
        <v>1</v>
      </c>
      <c r="AQ267" s="4" t="n">
        <f aca="false" ca="false" dt2D="false" dtr="false" t="normal">COUNTIF(AM267:AO267, "&gt;0")</f>
        <v>3</v>
      </c>
      <c r="AR267" s="4" t="n">
        <f aca="false" ca="false" dt2D="false" dtr="false" t="normal">+AP267+AQ267</f>
        <v>4</v>
      </c>
    </row>
    <row customHeight="true" ht="12.75" outlineLevel="0" r="268">
      <c r="A268" s="49" t="n">
        <f aca="false" ca="false" dt2D="false" dtr="false" t="normal">+A267+1</f>
        <v>255</v>
      </c>
      <c r="B268" s="49" t="n">
        <f aca="false" ca="false" dt2D="false" dtr="false" t="normal">+B267+1</f>
        <v>25</v>
      </c>
      <c r="C268" s="50" t="s">
        <v>224</v>
      </c>
      <c r="D268" s="49" t="s">
        <v>379</v>
      </c>
      <c r="E268" s="53" t="s">
        <v>380</v>
      </c>
      <c r="F268" s="52" t="s">
        <v>56</v>
      </c>
      <c r="G268" s="52" t="n">
        <v>2</v>
      </c>
      <c r="H268" s="52" t="n">
        <v>2</v>
      </c>
      <c r="I268" s="53" t="n">
        <v>740.46</v>
      </c>
      <c r="J268" s="53" t="n">
        <v>740.46</v>
      </c>
      <c r="K268" s="53" t="n">
        <v>0</v>
      </c>
      <c r="L268" s="51" t="n">
        <v>32</v>
      </c>
      <c r="M268" s="54" t="n">
        <f aca="false" ca="false" dt2D="false" dtr="false" t="normal">SUM(N268:R268)</f>
        <v>3215849.6162139997</v>
      </c>
      <c r="N268" s="54" t="n"/>
      <c r="O268" s="54" t="n">
        <v>0</v>
      </c>
      <c r="P268" s="54" t="n">
        <v>0</v>
      </c>
      <c r="Q268" s="54" t="n">
        <v>202009.4192</v>
      </c>
      <c r="R268" s="54" t="n">
        <v>3013840.197014</v>
      </c>
      <c r="S268" s="54" t="n">
        <f aca="false" ca="false" dt2D="false" dtr="false" t="normal">+Z268-M268</f>
        <v>0</v>
      </c>
      <c r="T268" s="54" t="n">
        <f aca="false" ca="false" dt2D="false" dtr="false" t="normal">$M268/($J268+$K268)</f>
        <v>4343.042995184074</v>
      </c>
      <c r="U268" s="54" t="n">
        <f aca="false" ca="false" dt2D="false" dtr="false" t="normal">$M268/($J268+$K268)</f>
        <v>4343.042995184074</v>
      </c>
      <c r="V268" s="52" t="n">
        <v>2026</v>
      </c>
      <c r="W268" s="56" t="n">
        <v>89074.46</v>
      </c>
      <c r="X268" s="56" t="n">
        <f aca="false" ca="false" dt2D="false" dtr="false" t="normal">+(J268*12.71+K268*25.41)*12</f>
        <v>112934.95920000001</v>
      </c>
      <c r="Y268" s="56" t="n">
        <f aca="false" ca="false" dt2D="false" dtr="false" t="normal">+(J268*12.71+K268*25.41)*12*30</f>
        <v>3388048.7760000005</v>
      </c>
      <c r="Z268" s="72" t="n">
        <f aca="false" ca="true" dt2D="false" dtr="false" t="normal">SUBTOTAL(9, AA268:AO268)</f>
        <v>3215849.6162139997</v>
      </c>
      <c r="AA268" s="58" t="n">
        <v>2576278.02</v>
      </c>
      <c r="AB268" s="63" t="n"/>
      <c r="AC268" s="63" t="n"/>
      <c r="AD268" s="63" t="n"/>
      <c r="AE268" s="58" t="n"/>
      <c r="AF268" s="58" t="n"/>
      <c r="AG268" s="58" t="n">
        <v>0</v>
      </c>
      <c r="AH268" s="58" t="n"/>
      <c r="AI268" s="58" t="n"/>
      <c r="AJ268" s="58" t="n"/>
      <c r="AK268" s="63" t="n"/>
      <c r="AL268" s="63" t="n"/>
      <c r="AM268" s="62" t="n">
        <v>231438.769968</v>
      </c>
      <c r="AN268" s="62" t="n">
        <v>28929.846246</v>
      </c>
      <c r="AO268" s="58" t="n">
        <v>379202.98</v>
      </c>
      <c r="AP268" s="4" t="n">
        <f aca="false" ca="false" dt2D="false" dtr="false" t="normal">COUNTIF(AA268:AL268, "&gt;0")</f>
        <v>1</v>
      </c>
      <c r="AQ268" s="4" t="n">
        <f aca="false" ca="false" dt2D="false" dtr="false" t="normal">COUNTIF(AM268:AO268, "&gt;0")</f>
        <v>3</v>
      </c>
      <c r="AR268" s="4" t="n">
        <f aca="false" ca="false" dt2D="false" dtr="false" t="normal">+AP268+AQ268</f>
        <v>4</v>
      </c>
    </row>
    <row customHeight="true" ht="12.75" outlineLevel="0" r="269">
      <c r="A269" s="49" t="n">
        <f aca="false" ca="false" dt2D="false" dtr="false" t="normal">+A268+1</f>
        <v>256</v>
      </c>
      <c r="B269" s="49" t="n">
        <f aca="false" ca="false" dt2D="false" dtr="false" t="normal">+B268+1</f>
        <v>26</v>
      </c>
      <c r="C269" s="50" t="s">
        <v>224</v>
      </c>
      <c r="D269" s="49" t="s">
        <v>381</v>
      </c>
      <c r="E269" s="53" t="s">
        <v>346</v>
      </c>
      <c r="F269" s="52" t="s">
        <v>56</v>
      </c>
      <c r="G269" s="52" t="n">
        <v>4</v>
      </c>
      <c r="H269" s="52" t="n">
        <v>2</v>
      </c>
      <c r="I269" s="53" t="n">
        <v>1244.71</v>
      </c>
      <c r="J269" s="53" t="n">
        <v>1244.71</v>
      </c>
      <c r="K269" s="53" t="n">
        <v>0</v>
      </c>
      <c r="L269" s="51" t="n">
        <v>39</v>
      </c>
      <c r="M269" s="54" t="n">
        <f aca="false" ca="false" dt2D="false" dtr="false" t="normal">SUM(N269:R269)</f>
        <v>4215752.447539</v>
      </c>
      <c r="N269" s="54" t="n"/>
      <c r="O269" s="54" t="n"/>
      <c r="P269" s="54" t="n">
        <v>0</v>
      </c>
      <c r="Q269" s="54" t="n">
        <v>189843.1692</v>
      </c>
      <c r="R269" s="54" t="n">
        <v>4025909.278339</v>
      </c>
      <c r="S269" s="54" t="n">
        <f aca="false" ca="false" dt2D="false" dtr="false" t="normal">+Z269-M269</f>
        <v>0</v>
      </c>
      <c r="T269" s="54" t="n">
        <f aca="false" ca="false" dt2D="false" dtr="false" t="normal">$M269/($J269+$K269)</f>
        <v>3386.935468935736</v>
      </c>
      <c r="U269" s="54" t="n">
        <f aca="false" ca="false" dt2D="false" dtr="false" t="normal">$M269/($J269+$K269)</f>
        <v>3386.935468935736</v>
      </c>
      <c r="V269" s="52" t="n">
        <v>2026</v>
      </c>
      <c r="W269" s="56" t="n">
        <v>0</v>
      </c>
      <c r="X269" s="56" t="n">
        <f aca="false" ca="false" dt2D="false" dtr="false" t="normal">+(J269*12.71+K269*25.41)*12</f>
        <v>189843.16920000003</v>
      </c>
      <c r="Y269" s="56" t="n">
        <f aca="false" ca="false" dt2D="false" dtr="false" t="normal">+(J269*12.71+K269*25.41)*12*30-'[3]Лист1'!$AQ$31</f>
        <v>5675723.166000001</v>
      </c>
      <c r="Z269" s="72" t="n">
        <f aca="false" ca="true" dt2D="false" dtr="false" t="normal">SUBTOTAL(9, AA269:AO269)</f>
        <v>4215752.447539</v>
      </c>
      <c r="AA269" s="58" t="n">
        <v>3397167.19</v>
      </c>
      <c r="AB269" s="63" t="n"/>
      <c r="AC269" s="63" t="n"/>
      <c r="AD269" s="63" t="n"/>
      <c r="AE269" s="58" t="n"/>
      <c r="AF269" s="58" t="n"/>
      <c r="AG269" s="58" t="n">
        <v>0</v>
      </c>
      <c r="AH269" s="58" t="n"/>
      <c r="AI269" s="63" t="n"/>
      <c r="AJ269" s="58" t="n"/>
      <c r="AK269" s="63" t="n"/>
      <c r="AL269" s="58" t="n"/>
      <c r="AM269" s="62" t="n">
        <v>389047.553368</v>
      </c>
      <c r="AN269" s="62" t="n">
        <v>48630.944171</v>
      </c>
      <c r="AO269" s="58" t="n">
        <v>380906.76</v>
      </c>
      <c r="AP269" s="4" t="n">
        <f aca="false" ca="false" dt2D="false" dtr="false" t="normal">COUNTIF(AA269:AL269, "&gt;0")</f>
        <v>1</v>
      </c>
      <c r="AQ269" s="4" t="n">
        <f aca="false" ca="false" dt2D="false" dtr="false" t="normal">COUNTIF(AM269:AO269, "&gt;0")</f>
        <v>3</v>
      </c>
      <c r="AR269" s="4" t="n">
        <f aca="false" ca="false" dt2D="false" dtr="false" t="normal">+AP269+AQ269</f>
        <v>4</v>
      </c>
    </row>
    <row customHeight="true" ht="12.75" outlineLevel="0" r="270">
      <c r="A270" s="49" t="n">
        <f aca="false" ca="false" dt2D="false" dtr="false" t="normal">+A269+1</f>
        <v>257</v>
      </c>
      <c r="B270" s="49" t="n">
        <f aca="false" ca="false" dt2D="false" dtr="false" t="normal">+B269+1</f>
        <v>27</v>
      </c>
      <c r="C270" s="50" t="s">
        <v>224</v>
      </c>
      <c r="D270" s="49" t="s">
        <v>382</v>
      </c>
      <c r="E270" s="53" t="s">
        <v>346</v>
      </c>
      <c r="F270" s="52" t="s">
        <v>56</v>
      </c>
      <c r="G270" s="52" t="n">
        <v>3</v>
      </c>
      <c r="H270" s="52" t="n">
        <v>4</v>
      </c>
      <c r="I270" s="53" t="n">
        <v>1366.1</v>
      </c>
      <c r="J270" s="53" t="n">
        <v>1214.1</v>
      </c>
      <c r="K270" s="53" t="n">
        <v>152</v>
      </c>
      <c r="L270" s="51" t="n">
        <v>51</v>
      </c>
      <c r="M270" s="54" t="n">
        <f aca="false" ca="false" dt2D="false" dtr="false" t="normal">SUM(N270:R270)</f>
        <v>6990727.123179999</v>
      </c>
      <c r="N270" s="54" t="n"/>
      <c r="O270" s="54" t="n"/>
      <c r="P270" s="54" t="n">
        <v>0</v>
      </c>
      <c r="Q270" s="54" t="n">
        <v>854294.862</v>
      </c>
      <c r="R270" s="54" t="n">
        <v>6136432.26118</v>
      </c>
      <c r="S270" s="54" t="n">
        <f aca="false" ca="false" dt2D="false" dtr="false" t="normal">+Z270-M270</f>
        <v>0</v>
      </c>
      <c r="T270" s="54" t="n">
        <f aca="false" ca="false" dt2D="false" dtr="false" t="normal">$M270/($J270+$K270)</f>
        <v>5117.287990030012</v>
      </c>
      <c r="U270" s="54" t="n">
        <f aca="false" ca="false" dt2D="false" dtr="false" t="normal">$M270/($J270+$K270)</f>
        <v>5117.287990030012</v>
      </c>
      <c r="V270" s="52" t="n">
        <v>2026</v>
      </c>
      <c r="W270" s="56" t="n">
        <v>622772.49</v>
      </c>
      <c r="X270" s="56" t="n">
        <f aca="false" ca="false" dt2D="false" dtr="false" t="normal">+(J270*12.71+K270*25.41)*12</f>
        <v>231522.37199999997</v>
      </c>
      <c r="Y270" s="56" t="n">
        <f aca="false" ca="false" dt2D="false" dtr="false" t="normal">+(J270*12.71+K270*25.41)*12*30</f>
        <v>6945671.159999999</v>
      </c>
      <c r="Z270" s="72" t="n">
        <f aca="false" ca="true" dt2D="false" dtr="false" t="normal">SUBTOTAL(9, AA270:AO270)</f>
        <v>6990727.123179999</v>
      </c>
      <c r="AA270" s="58" t="n">
        <v>4753063.52</v>
      </c>
      <c r="AB270" s="63" t="n"/>
      <c r="AC270" s="58" t="n">
        <v>1362796.77</v>
      </c>
      <c r="AD270" s="63" t="n"/>
      <c r="AE270" s="58" t="n"/>
      <c r="AF270" s="58" t="n"/>
      <c r="AG270" s="58" t="n">
        <v>0</v>
      </c>
      <c r="AH270" s="58" t="n"/>
      <c r="AI270" s="58" t="n"/>
      <c r="AJ270" s="58" t="n"/>
      <c r="AK270" s="58" t="n"/>
      <c r="AL270" s="58" t="n"/>
      <c r="AM270" s="62" t="n">
        <v>583461.03678</v>
      </c>
      <c r="AN270" s="62" t="n">
        <v>69020.8364</v>
      </c>
      <c r="AO270" s="58" t="n">
        <v>222384.96</v>
      </c>
      <c r="AP270" s="4" t="n">
        <f aca="false" ca="false" dt2D="false" dtr="false" t="normal">COUNTIF(AA270:AL270, "&gt;0")</f>
        <v>2</v>
      </c>
      <c r="AQ270" s="4" t="n">
        <f aca="false" ca="false" dt2D="false" dtr="false" t="normal">COUNTIF(AM270:AO270, "&gt;0")</f>
        <v>3</v>
      </c>
      <c r="AR270" s="4" t="n">
        <f aca="false" ca="false" dt2D="false" dtr="false" t="normal">+AP270+AQ270</f>
        <v>5</v>
      </c>
    </row>
    <row customHeight="true" ht="12.75" outlineLevel="0" r="271">
      <c r="A271" s="49" t="n">
        <f aca="false" ca="false" dt2D="false" dtr="false" t="normal">+A270+1</f>
        <v>258</v>
      </c>
      <c r="B271" s="49" t="n">
        <f aca="false" ca="false" dt2D="false" dtr="false" t="normal">+B270+1</f>
        <v>28</v>
      </c>
      <c r="C271" s="50" t="s">
        <v>224</v>
      </c>
      <c r="D271" s="49" t="s">
        <v>383</v>
      </c>
      <c r="E271" s="53" t="s">
        <v>154</v>
      </c>
      <c r="F271" s="52" t="s">
        <v>56</v>
      </c>
      <c r="G271" s="52" t="n">
        <v>4</v>
      </c>
      <c r="H271" s="52" t="n">
        <v>2</v>
      </c>
      <c r="I271" s="53" t="n">
        <v>1407.29</v>
      </c>
      <c r="J271" s="53" t="n">
        <v>1407.29</v>
      </c>
      <c r="K271" s="53" t="n">
        <v>0</v>
      </c>
      <c r="L271" s="51" t="n">
        <v>55</v>
      </c>
      <c r="M271" s="54" t="n">
        <f aca="false" ca="false" dt2D="false" dtr="false" t="normal">SUM(N271:R271)</f>
        <v>6356849.367501999</v>
      </c>
      <c r="N271" s="54" t="n"/>
      <c r="O271" s="54" t="n"/>
      <c r="P271" s="54" t="n">
        <v>0</v>
      </c>
      <c r="Q271" s="54" t="n">
        <v>838636.5808</v>
      </c>
      <c r="R271" s="54" t="n">
        <v>5518212.786702</v>
      </c>
      <c r="S271" s="54" t="n">
        <f aca="false" ca="false" dt2D="false" dtr="false" t="normal">+Z271-M271</f>
        <v>0</v>
      </c>
      <c r="T271" s="54" t="n">
        <f aca="false" ca="false" dt2D="false" dtr="false" t="normal">$M271/($J271+$K271)</f>
        <v>4517.085581153849</v>
      </c>
      <c r="U271" s="54" t="n">
        <f aca="false" ca="false" dt2D="false" dtr="false" t="normal">$M271/($J271+$K271)</f>
        <v>4517.085581153849</v>
      </c>
      <c r="V271" s="52" t="n">
        <v>2026</v>
      </c>
      <c r="W271" s="56" t="n">
        <v>623996.71</v>
      </c>
      <c r="X271" s="56" t="n">
        <f aca="false" ca="false" dt2D="false" dtr="false" t="normal">+(J271*12.71+K271*25.41)*12</f>
        <v>214639.87080000003</v>
      </c>
      <c r="Y271" s="56" t="n">
        <f aca="false" ca="false" dt2D="false" dtr="false" t="normal">+(J271*12.71+K271*25.41)*12*30</f>
        <v>6439196.124000001</v>
      </c>
      <c r="Z271" s="72" t="n">
        <f aca="false" ca="true" dt2D="false" dtr="false" t="normal">SUBTOTAL(9, AA271:AO271)</f>
        <v>6356849.367501999</v>
      </c>
      <c r="AA271" s="58" t="n">
        <v>3840894.2</v>
      </c>
      <c r="AB271" s="63" t="n"/>
      <c r="AC271" s="58" t="n">
        <v>1662114.46</v>
      </c>
      <c r="AD271" s="63" t="n"/>
      <c r="AE271" s="58" t="n"/>
      <c r="AF271" s="58" t="n"/>
      <c r="AG271" s="58" t="n">
        <v>0</v>
      </c>
      <c r="AH271" s="58" t="n"/>
      <c r="AI271" s="58" t="n"/>
      <c r="AJ271" s="58" t="n"/>
      <c r="AK271" s="58" t="n"/>
      <c r="AL271" s="58" t="n"/>
      <c r="AM271" s="62" t="n">
        <v>601053.277542</v>
      </c>
      <c r="AN271" s="62" t="n">
        <v>71101.91996</v>
      </c>
      <c r="AO271" s="58" t="n">
        <v>181685.51</v>
      </c>
      <c r="AP271" s="4" t="n">
        <f aca="false" ca="false" dt2D="false" dtr="false" t="normal">COUNTIF(AA271:AL271, "&gt;0")</f>
        <v>2</v>
      </c>
      <c r="AQ271" s="4" t="n">
        <f aca="false" ca="false" dt2D="false" dtr="false" t="normal">COUNTIF(AM271:AO271, "&gt;0")</f>
        <v>3</v>
      </c>
      <c r="AR271" s="4" t="n">
        <f aca="false" ca="false" dt2D="false" dtr="false" t="normal">+AP271+AQ271</f>
        <v>5</v>
      </c>
    </row>
    <row customHeight="true" ht="12.75" outlineLevel="0" r="272">
      <c r="A272" s="49" t="n">
        <f aca="false" ca="false" dt2D="false" dtr="false" t="normal">+A271+1</f>
        <v>259</v>
      </c>
      <c r="B272" s="49" t="n">
        <f aca="false" ca="false" dt2D="false" dtr="false" t="normal">+B271+1</f>
        <v>29</v>
      </c>
      <c r="C272" s="50" t="s">
        <v>224</v>
      </c>
      <c r="D272" s="49" t="s">
        <v>384</v>
      </c>
      <c r="E272" s="53" t="s">
        <v>130</v>
      </c>
      <c r="F272" s="52" t="s">
        <v>56</v>
      </c>
      <c r="G272" s="52" t="n">
        <v>2</v>
      </c>
      <c r="H272" s="52" t="n">
        <v>2</v>
      </c>
      <c r="I272" s="53" t="n">
        <v>722.01</v>
      </c>
      <c r="J272" s="53" t="n">
        <v>722.01</v>
      </c>
      <c r="K272" s="53" t="n">
        <v>0</v>
      </c>
      <c r="L272" s="51" t="n">
        <v>32</v>
      </c>
      <c r="M272" s="54" t="n">
        <f aca="false" ca="false" dt2D="false" dtr="false" t="normal">SUM(N272:R272)</f>
        <v>3096748.8598379996</v>
      </c>
      <c r="N272" s="54" t="n"/>
      <c r="O272" s="54" t="n">
        <v>0</v>
      </c>
      <c r="P272" s="54" t="n">
        <v>0</v>
      </c>
      <c r="Q272" s="54" t="n">
        <v>460319.3252</v>
      </c>
      <c r="R272" s="54" t="n">
        <v>2636429.534638</v>
      </c>
      <c r="S272" s="54" t="n">
        <f aca="false" ca="false" dt2D="false" dtr="false" t="normal">+Z272-M272</f>
        <v>0</v>
      </c>
      <c r="T272" s="54" t="n">
        <f aca="false" ca="false" dt2D="false" dtr="false" t="normal">$M272/($J272+$K272)</f>
        <v>4289.066439298625</v>
      </c>
      <c r="U272" s="54" t="n">
        <f aca="false" ca="false" dt2D="false" dtr="false" t="normal">$M272/($J272+$K272)</f>
        <v>4289.066439298625</v>
      </c>
      <c r="V272" s="52" t="n">
        <v>2026</v>
      </c>
      <c r="W272" s="56" t="n">
        <v>350198.36</v>
      </c>
      <c r="X272" s="56" t="n">
        <f aca="false" ca="false" dt2D="false" dtr="false" t="normal">+(J272*12.71+K272*25.41)*12</f>
        <v>110120.9652</v>
      </c>
      <c r="Y272" s="56" t="n">
        <f aca="false" ca="false" dt2D="false" dtr="false" t="normal">+(J272*12.71+K272*25.41)*12*30</f>
        <v>3303628.9560000002</v>
      </c>
      <c r="Z272" s="72" t="n">
        <f aca="false" ca="true" dt2D="false" dtr="false" t="normal">SUBTOTAL(9, AA272:AO272)</f>
        <v>3096748.8598379996</v>
      </c>
      <c r="AA272" s="58" t="n">
        <v>2512085.05</v>
      </c>
      <c r="AB272" s="63" t="n"/>
      <c r="AC272" s="63" t="n"/>
      <c r="AD272" s="63" t="n"/>
      <c r="AE272" s="58" t="n"/>
      <c r="AF272" s="58" t="n"/>
      <c r="AG272" s="58" t="n">
        <v>0</v>
      </c>
      <c r="AH272" s="58" t="n"/>
      <c r="AI272" s="58" t="n"/>
      <c r="AJ272" s="58" t="n"/>
      <c r="AK272" s="58" t="n"/>
      <c r="AL272" s="63" t="n"/>
      <c r="AM272" s="62" t="n">
        <v>308370.326598</v>
      </c>
      <c r="AN272" s="62" t="n">
        <v>36478.83324</v>
      </c>
      <c r="AO272" s="58" t="n">
        <v>239814.65</v>
      </c>
      <c r="AP272" s="4" t="n">
        <f aca="false" ca="false" dt2D="false" dtr="false" t="normal">COUNTIF(AA272:AL272, "&gt;0")</f>
        <v>1</v>
      </c>
      <c r="AQ272" s="4" t="n">
        <f aca="false" ca="false" dt2D="false" dtr="false" t="normal">COUNTIF(AM272:AO272, "&gt;0")</f>
        <v>3</v>
      </c>
      <c r="AR272" s="4" t="n">
        <f aca="false" ca="false" dt2D="false" dtr="false" t="normal">+AP272+AQ272</f>
        <v>4</v>
      </c>
    </row>
    <row customHeight="true" ht="11.25" outlineLevel="0" r="273">
      <c r="A273" s="49" t="n">
        <f aca="false" ca="false" dt2D="false" dtr="false" t="normal">+A272+1</f>
        <v>260</v>
      </c>
      <c r="B273" s="49" t="n">
        <f aca="false" ca="false" dt2D="false" dtr="false" t="normal">+B272+1</f>
        <v>30</v>
      </c>
      <c r="C273" s="50" t="s">
        <v>385</v>
      </c>
      <c r="D273" s="49" t="s">
        <v>386</v>
      </c>
      <c r="E273" s="53" t="s">
        <v>136</v>
      </c>
      <c r="F273" s="52" t="s">
        <v>56</v>
      </c>
      <c r="G273" s="52" t="n">
        <v>2</v>
      </c>
      <c r="H273" s="52" t="n">
        <v>2</v>
      </c>
      <c r="I273" s="53" t="n">
        <v>845.7</v>
      </c>
      <c r="J273" s="53" t="n">
        <v>845.7</v>
      </c>
      <c r="K273" s="53" t="n">
        <v>0</v>
      </c>
      <c r="L273" s="51" t="n">
        <v>33</v>
      </c>
      <c r="M273" s="54" t="n">
        <f aca="false" ca="false" dt2D="false" dtr="false" t="normal">SUM(N273:R273)</f>
        <v>968656.3200000001</v>
      </c>
      <c r="N273" s="54" t="n"/>
      <c r="O273" s="54" t="n"/>
      <c r="P273" s="54" t="n">
        <v>0</v>
      </c>
      <c r="Q273" s="54" t="n">
        <v>128986.164</v>
      </c>
      <c r="R273" s="54" t="n">
        <v>839670.156</v>
      </c>
      <c r="S273" s="54" t="n">
        <f aca="false" ca="false" dt2D="false" dtr="false" t="normal">+Z273-M273</f>
        <v>0</v>
      </c>
      <c r="T273" s="54" t="n">
        <f aca="false" ca="false" dt2D="false" dtr="false" t="normal">$M273/($J273+$K273)</f>
        <v>1145.389996452643</v>
      </c>
      <c r="U273" s="54" t="n">
        <f aca="false" ca="false" dt2D="false" dtr="false" t="normal">$M273/($J273+$K273)</f>
        <v>1145.389996452643</v>
      </c>
      <c r="V273" s="52" t="n">
        <v>2026</v>
      </c>
      <c r="W273" s="56" t="n">
        <v>0</v>
      </c>
      <c r="X273" s="56" t="n">
        <f aca="false" ca="false" dt2D="false" dtr="false" t="normal">+(J273*12.71+K273*25.41)*12</f>
        <v>128986.16400000002</v>
      </c>
      <c r="Y273" s="56" t="n">
        <f aca="false" ca="false" dt2D="false" dtr="false" t="normal">+(J273*12.71+K273*25.41)*12*30-'[3]Лист1'!$AQ$41</f>
        <v>3623446.7500000005</v>
      </c>
      <c r="Z273" s="72" t="n">
        <f aca="false" ca="true" dt2D="false" dtr="false" t="normal">SUBTOTAL(9, AA273:AO273)</f>
        <v>968656.3200000001</v>
      </c>
      <c r="AA273" s="58" t="n"/>
      <c r="AB273" s="58" t="n"/>
      <c r="AC273" s="58" t="n">
        <v>843655.1</v>
      </c>
      <c r="AD273" s="58" t="n"/>
      <c r="AE273" s="58" t="n"/>
      <c r="AF273" s="58" t="n"/>
      <c r="AG273" s="58" t="n">
        <v>0</v>
      </c>
      <c r="AH273" s="58" t="n"/>
      <c r="AI273" s="58" t="n"/>
      <c r="AJ273" s="58" t="n"/>
      <c r="AK273" s="58" t="n"/>
      <c r="AL273" s="58" t="n"/>
      <c r="AM273" s="58" t="n">
        <v>96865.63</v>
      </c>
      <c r="AN273" s="58" t="n">
        <v>9686.56</v>
      </c>
      <c r="AO273" s="58" t="n">
        <v>18449.03</v>
      </c>
      <c r="AP273" s="4" t="n">
        <f aca="false" ca="false" dt2D="false" dtr="false" t="normal">COUNTIF(AA273:AL273, "&gt;0")</f>
        <v>1</v>
      </c>
      <c r="AQ273" s="4" t="n">
        <f aca="false" ca="false" dt2D="false" dtr="false" t="normal">COUNTIF(AM273:AO273, "&gt;0")</f>
        <v>3</v>
      </c>
      <c r="AR273" s="4" t="n">
        <f aca="false" ca="false" dt2D="false" dtr="false" t="normal">+AP273+AQ273</f>
        <v>4</v>
      </c>
    </row>
    <row customHeight="true" ht="12.75" outlineLevel="0" r="274">
      <c r="A274" s="49" t="n">
        <f aca="false" ca="false" dt2D="false" dtr="false" t="normal">+A273+1</f>
        <v>261</v>
      </c>
      <c r="B274" s="49" t="n">
        <f aca="false" ca="false" dt2D="false" dtr="false" t="normal">+B273+1</f>
        <v>31</v>
      </c>
      <c r="C274" s="50" t="s">
        <v>385</v>
      </c>
      <c r="D274" s="49" t="s">
        <v>387</v>
      </c>
      <c r="E274" s="53" t="s">
        <v>94</v>
      </c>
      <c r="F274" s="52" t="s">
        <v>56</v>
      </c>
      <c r="G274" s="52" t="n">
        <v>2</v>
      </c>
      <c r="H274" s="52" t="n">
        <v>2</v>
      </c>
      <c r="I274" s="53" t="n">
        <v>798.9</v>
      </c>
      <c r="J274" s="53" t="n">
        <v>798.9</v>
      </c>
      <c r="K274" s="53" t="n">
        <v>0</v>
      </c>
      <c r="L274" s="51" t="n">
        <v>30</v>
      </c>
      <c r="M274" s="54" t="n">
        <f aca="false" ca="false" dt2D="false" dtr="false" t="normal">SUM(N274:R274)</f>
        <v>4088201.373820001</v>
      </c>
      <c r="N274" s="54" t="n"/>
      <c r="O274" s="54" t="n"/>
      <c r="P274" s="54" t="n">
        <v>0</v>
      </c>
      <c r="Q274" s="54" t="n">
        <v>781645.528</v>
      </c>
      <c r="R274" s="54" t="n">
        <v>3306555.84582</v>
      </c>
      <c r="S274" s="54" t="n">
        <f aca="false" ca="false" dt2D="false" dtr="false" t="normal">+Z274-M274</f>
        <v>0</v>
      </c>
      <c r="T274" s="54" t="n">
        <f aca="false" ca="false" dt2D="false" dtr="false" t="normal">$M274/($J274+$K274)</f>
        <v>5117.287988258857</v>
      </c>
      <c r="U274" s="54" t="n">
        <f aca="false" ca="false" dt2D="false" dtr="false" t="normal">$M274/($J274+$K274)</f>
        <v>5117.287988258857</v>
      </c>
      <c r="V274" s="52" t="n">
        <v>2026</v>
      </c>
      <c r="W274" s="56" t="n">
        <v>659797.3</v>
      </c>
      <c r="X274" s="56" t="n">
        <f aca="false" ca="false" dt2D="false" dtr="false" t="normal">+(J274*12.71+K274*25.41)*12</f>
        <v>121848.228</v>
      </c>
      <c r="Y274" s="56" t="n">
        <f aca="false" ca="false" dt2D="false" dtr="false" t="normal">+(J274*12.71+K274*25.41)*12*30</f>
        <v>3655446.84</v>
      </c>
      <c r="Z274" s="72" t="n">
        <f aca="false" ca="true" dt2D="false" dtr="false" t="normal">SUBTOTAL(9, AA274:AO274)</f>
        <v>4088201.373820001</v>
      </c>
      <c r="AA274" s="58" t="n">
        <v>2779607.97</v>
      </c>
      <c r="AB274" s="63" t="n"/>
      <c r="AC274" s="58" t="n">
        <v>796968.26</v>
      </c>
      <c r="AD274" s="63" t="n"/>
      <c r="AE274" s="58" t="n"/>
      <c r="AF274" s="58" t="n"/>
      <c r="AG274" s="58" t="n">
        <v>0</v>
      </c>
      <c r="AH274" s="58" t="n"/>
      <c r="AI274" s="58" t="n"/>
      <c r="AJ274" s="58" t="n"/>
      <c r="AK274" s="58" t="n"/>
      <c r="AL274" s="58" t="n"/>
      <c r="AM274" s="62" t="n">
        <v>341210.03022</v>
      </c>
      <c r="AN274" s="62" t="n">
        <v>40363.6236</v>
      </c>
      <c r="AO274" s="58" t="n">
        <v>130051.49</v>
      </c>
      <c r="AP274" s="4" t="n">
        <f aca="false" ca="false" dt2D="false" dtr="false" t="normal">COUNTIF(AA274:AL274, "&gt;0")</f>
        <v>2</v>
      </c>
      <c r="AQ274" s="4" t="n">
        <f aca="false" ca="false" dt2D="false" dtr="false" t="normal">COUNTIF(AM274:AO274, "&gt;0")</f>
        <v>3</v>
      </c>
      <c r="AR274" s="4" t="n">
        <f aca="false" ca="false" dt2D="false" dtr="false" t="normal">+AP274+AQ274</f>
        <v>5</v>
      </c>
    </row>
    <row customHeight="true" ht="12.75" outlineLevel="0" r="275">
      <c r="A275" s="49" t="n">
        <f aca="false" ca="false" dt2D="false" dtr="false" t="normal">+A274+1</f>
        <v>262</v>
      </c>
      <c r="B275" s="49" t="n">
        <f aca="false" ca="false" dt2D="false" dtr="false" t="normal">+B274+1</f>
        <v>32</v>
      </c>
      <c r="C275" s="50" t="s">
        <v>385</v>
      </c>
      <c r="D275" s="49" t="s">
        <v>388</v>
      </c>
      <c r="E275" s="53" t="s">
        <v>63</v>
      </c>
      <c r="F275" s="52" t="s">
        <v>56</v>
      </c>
      <c r="G275" s="52" t="n">
        <v>2</v>
      </c>
      <c r="H275" s="52" t="n">
        <v>3</v>
      </c>
      <c r="I275" s="53" t="n">
        <v>916.31</v>
      </c>
      <c r="J275" s="53" t="n">
        <v>870.3</v>
      </c>
      <c r="K275" s="53" t="n">
        <v>46.01</v>
      </c>
      <c r="L275" s="51" t="n">
        <v>43</v>
      </c>
      <c r="M275" s="54" t="n">
        <f aca="false" ca="false" dt2D="false" dtr="false" t="normal">SUM(N275:R275)</f>
        <v>4671986.704178</v>
      </c>
      <c r="N275" s="54" t="n"/>
      <c r="O275" s="54" t="n"/>
      <c r="P275" s="54" t="n">
        <v>0</v>
      </c>
      <c r="Q275" s="54" t="n">
        <v>738403.1652</v>
      </c>
      <c r="R275" s="54" t="n">
        <v>3933583.538978</v>
      </c>
      <c r="S275" s="54" t="n">
        <f aca="false" ca="false" dt2D="false" dtr="false" t="normal">+Z275-M275</f>
        <v>0</v>
      </c>
      <c r="T275" s="54" t="n">
        <f aca="false" ca="false" dt2D="false" dtr="false" t="normal">$M275/($J275+$K275)</f>
        <v>5098.696624699065</v>
      </c>
      <c r="U275" s="54" t="n">
        <f aca="false" ca="false" dt2D="false" dtr="false" t="normal">$M275/($J275+$K275)</f>
        <v>5098.696624699065</v>
      </c>
      <c r="V275" s="52" t="n">
        <v>2026</v>
      </c>
      <c r="W275" s="56" t="n">
        <v>591635.64</v>
      </c>
      <c r="X275" s="56" t="n">
        <f aca="false" ca="false" dt2D="false" dtr="false" t="normal">+(J275*12.71+K275*25.41)*12</f>
        <v>146767.52520000003</v>
      </c>
      <c r="Y275" s="56" t="n">
        <f aca="false" ca="false" dt2D="false" dtr="false" t="normal">+(J275*12.71+K275*25.41)*12*30</f>
        <v>4403025.756000001</v>
      </c>
      <c r="Z275" s="72" t="n">
        <f aca="false" ca="true" dt2D="false" dtr="false" t="normal">SUBTOTAL(9, AA275:AO275)</f>
        <v>4671986.704178</v>
      </c>
      <c r="AA275" s="58" t="n">
        <v>3188111.87</v>
      </c>
      <c r="AB275" s="63" t="n"/>
      <c r="AC275" s="58" t="n">
        <v>914094.36</v>
      </c>
      <c r="AD275" s="58" t="n"/>
      <c r="AE275" s="58" t="n"/>
      <c r="AF275" s="58" t="n"/>
      <c r="AG275" s="58" t="n">
        <v>0</v>
      </c>
      <c r="AH275" s="58" t="n"/>
      <c r="AI275" s="58" t="n"/>
      <c r="AJ275" s="58" t="n"/>
      <c r="AK275" s="58" t="n"/>
      <c r="AL275" s="58" t="n"/>
      <c r="AM275" s="62" t="n">
        <v>391355.817738</v>
      </c>
      <c r="AN275" s="62" t="n">
        <v>46295.64644</v>
      </c>
      <c r="AO275" s="58" t="n">
        <v>132129.01</v>
      </c>
      <c r="AP275" s="4" t="n">
        <f aca="false" ca="false" dt2D="false" dtr="false" t="normal">COUNTIF(AA275:AL275, "&gt;0")</f>
        <v>2</v>
      </c>
      <c r="AQ275" s="4" t="n">
        <f aca="false" ca="false" dt2D="false" dtr="false" t="normal">COUNTIF(AM275:AO275, "&gt;0")</f>
        <v>3</v>
      </c>
      <c r="AR275" s="4" t="n">
        <f aca="false" ca="false" dt2D="false" dtr="false" t="normal">+AP275+AQ275</f>
        <v>5</v>
      </c>
    </row>
    <row customHeight="true" ht="12.75" outlineLevel="0" r="276">
      <c r="A276" s="49" t="n">
        <f aca="false" ca="false" dt2D="false" dtr="false" t="normal">+A275+1</f>
        <v>263</v>
      </c>
      <c r="B276" s="49" t="n">
        <f aca="false" ca="false" dt2D="false" dtr="false" t="normal">+B275+1</f>
        <v>33</v>
      </c>
      <c r="C276" s="50" t="s">
        <v>385</v>
      </c>
      <c r="D276" s="49" t="s">
        <v>389</v>
      </c>
      <c r="E276" s="53" t="s">
        <v>67</v>
      </c>
      <c r="F276" s="52" t="s">
        <v>56</v>
      </c>
      <c r="G276" s="52" t="n">
        <v>2</v>
      </c>
      <c r="H276" s="52" t="n">
        <v>3</v>
      </c>
      <c r="I276" s="53" t="n">
        <v>1129.37</v>
      </c>
      <c r="J276" s="53" t="n">
        <v>1129.37</v>
      </c>
      <c r="K276" s="53" t="n">
        <v>0</v>
      </c>
      <c r="L276" s="51" t="n">
        <v>43</v>
      </c>
      <c r="M276" s="54" t="n">
        <f aca="false" ca="false" dt2D="false" dtr="false" t="normal">SUM(N276:R276)</f>
        <v>5758315.0110059995</v>
      </c>
      <c r="N276" s="54" t="n"/>
      <c r="O276" s="54" t="n"/>
      <c r="P276" s="54" t="n">
        <v>0</v>
      </c>
      <c r="Q276" s="54" t="n">
        <v>1034862.5824</v>
      </c>
      <c r="R276" s="54" t="n">
        <v>4723452.428606</v>
      </c>
      <c r="S276" s="54" t="n">
        <f aca="false" ca="false" dt2D="false" dtr="false" t="normal">+Z276-M276</f>
        <v>0</v>
      </c>
      <c r="T276" s="54" t="n">
        <f aca="false" ca="false" dt2D="false" dtr="false" t="normal">$M276/($J276+$K276)</f>
        <v>5098.69662821396</v>
      </c>
      <c r="U276" s="54" t="n">
        <f aca="false" ca="false" dt2D="false" dtr="false" t="normal">$M276/($J276+$K276)</f>
        <v>5098.69662821396</v>
      </c>
      <c r="V276" s="52" t="n">
        <v>2026</v>
      </c>
      <c r="W276" s="56" t="n">
        <v>862611.07</v>
      </c>
      <c r="X276" s="56" t="n">
        <f aca="false" ca="false" dt2D="false" dtr="false" t="normal">+(J276*12.71+K276*25.41)*12</f>
        <v>172251.5124</v>
      </c>
      <c r="Y276" s="56" t="n">
        <f aca="false" ca="false" dt2D="false" dtr="false" t="normal">+(J276*12.71+K276*25.41)*12*30</f>
        <v>5167545.372</v>
      </c>
      <c r="Z276" s="72" t="n">
        <f aca="false" ca="true" dt2D="false" dtr="false" t="normal">SUBTOTAL(9, AA276:AO276)</f>
        <v>5758315.0110059995</v>
      </c>
      <c r="AA276" s="58" t="n">
        <v>3929410.25</v>
      </c>
      <c r="AB276" s="63" t="n"/>
      <c r="AC276" s="58" t="n">
        <v>1126639.18</v>
      </c>
      <c r="AD276" s="58" t="n"/>
      <c r="AE276" s="58" t="n"/>
      <c r="AF276" s="58" t="n"/>
      <c r="AG276" s="58" t="n">
        <v>0</v>
      </c>
      <c r="AH276" s="58" t="n"/>
      <c r="AI276" s="58" t="n"/>
      <c r="AJ276" s="58" t="n"/>
      <c r="AK276" s="58" t="n"/>
      <c r="AL276" s="58" t="n"/>
      <c r="AM276" s="62" t="n">
        <v>482353.701126</v>
      </c>
      <c r="AN276" s="62" t="n">
        <v>57060.28988</v>
      </c>
      <c r="AO276" s="58" t="n">
        <v>162851.59</v>
      </c>
      <c r="AP276" s="4" t="n">
        <f aca="false" ca="false" dt2D="false" dtr="false" t="normal">COUNTIF(AA276:AL276, "&gt;0")</f>
        <v>2</v>
      </c>
      <c r="AQ276" s="4" t="n">
        <f aca="false" ca="false" dt2D="false" dtr="false" t="normal">COUNTIF(AM276:AO276, "&gt;0")</f>
        <v>3</v>
      </c>
      <c r="AR276" s="4" t="n">
        <f aca="false" ca="false" dt2D="false" dtr="false" t="normal">+AP276+AQ276</f>
        <v>5</v>
      </c>
    </row>
    <row customHeight="true" ht="12.75" outlineLevel="0" r="277">
      <c r="A277" s="49" t="n">
        <f aca="false" ca="false" dt2D="false" dtr="false" t="normal">+A276+1</f>
        <v>264</v>
      </c>
      <c r="B277" s="49" t="n">
        <f aca="false" ca="false" dt2D="false" dtr="false" t="normal">+B276+1</f>
        <v>34</v>
      </c>
      <c r="C277" s="50" t="s">
        <v>385</v>
      </c>
      <c r="D277" s="49" t="s">
        <v>390</v>
      </c>
      <c r="E277" s="53" t="s">
        <v>161</v>
      </c>
      <c r="F277" s="52" t="s">
        <v>56</v>
      </c>
      <c r="G277" s="52" t="n">
        <v>2</v>
      </c>
      <c r="H277" s="52" t="n">
        <v>2</v>
      </c>
      <c r="I277" s="53" t="n">
        <v>730.46</v>
      </c>
      <c r="J277" s="53" t="n">
        <v>635.11</v>
      </c>
      <c r="K277" s="53" t="n">
        <v>95.35</v>
      </c>
      <c r="L277" s="51" t="n">
        <v>28</v>
      </c>
      <c r="M277" s="54" t="n">
        <f aca="false" ca="false" dt2D="false" dtr="false" t="normal">SUM(N277:R277)</f>
        <v>7490918.549999999</v>
      </c>
      <c r="N277" s="54" t="n"/>
      <c r="O277" s="54" t="n">
        <v>4118186.8348</v>
      </c>
      <c r="P277" s="54" t="n">
        <v>0</v>
      </c>
      <c r="Q277" s="54" t="n">
        <v>125941.0992</v>
      </c>
      <c r="R277" s="54" t="n">
        <v>3246790.616</v>
      </c>
      <c r="S277" s="54" t="n">
        <f aca="false" ca="false" dt2D="false" dtr="false" t="normal">+Z277-M277</f>
        <v>0</v>
      </c>
      <c r="T277" s="54" t="n">
        <f aca="false" ca="false" dt2D="false" dtr="false" t="normal">$M277/($J277+$K277)</f>
        <v>10255.07016126824</v>
      </c>
      <c r="U277" s="54" t="n">
        <f aca="false" ca="false" dt2D="false" dtr="false" t="normal">$M277/($J277+$K277)</f>
        <v>10255.07016126824</v>
      </c>
      <c r="V277" s="52" t="n">
        <v>2026</v>
      </c>
      <c r="W277" s="56" t="n">
        <v>0</v>
      </c>
      <c r="X277" s="56" t="n">
        <f aca="false" ca="false" dt2D="false" dtr="false" t="normal">+(J277*12.71+K277*25.41)*12</f>
        <v>125941.0992</v>
      </c>
      <c r="Y277" s="56" t="n">
        <f aca="false" ca="false" dt2D="false" dtr="false" t="normal">+(J277*12.71+K277*25.41)*12*30-'[3]Лист1'!$AQ$43</f>
        <v>3246790.616</v>
      </c>
      <c r="Z277" s="72" t="n">
        <f aca="false" ca="true" dt2D="false" dtr="false" t="normal">SUBTOTAL(9, AA277:AO277)</f>
        <v>7490918.55</v>
      </c>
      <c r="AA277" s="58" t="n"/>
      <c r="AB277" s="58" t="n"/>
      <c r="AC277" s="58" t="n"/>
      <c r="AD277" s="58" t="n"/>
      <c r="AE277" s="58" t="n"/>
      <c r="AF277" s="58" t="n"/>
      <c r="AG277" s="58" t="n">
        <v>0</v>
      </c>
      <c r="AH277" s="58" t="n"/>
      <c r="AI277" s="63" t="n"/>
      <c r="AJ277" s="58" t="n"/>
      <c r="AK277" s="58" t="n"/>
      <c r="AL277" s="63" t="n">
        <v>5657178.76</v>
      </c>
      <c r="AM277" s="58" t="n">
        <v>1400823.67</v>
      </c>
      <c r="AN277" s="58" t="n">
        <v>148429.98</v>
      </c>
      <c r="AO277" s="58" t="n">
        <v>284486.14</v>
      </c>
      <c r="AP277" s="4" t="n">
        <f aca="false" ca="false" dt2D="false" dtr="false" t="normal">COUNTIF(AA277:AL277, "&gt;0")</f>
        <v>1</v>
      </c>
      <c r="AQ277" s="4" t="n">
        <f aca="false" ca="false" dt2D="false" dtr="false" t="normal">COUNTIF(AM277:AO277, "&gt;0")</f>
        <v>3</v>
      </c>
      <c r="AR277" s="4" t="n">
        <f aca="false" ca="false" dt2D="false" dtr="false" t="normal">+AP277+AQ277</f>
        <v>4</v>
      </c>
    </row>
    <row customHeight="true" ht="12.75" outlineLevel="0" r="278">
      <c r="A278" s="49" t="n">
        <f aca="false" ca="false" dt2D="false" dtr="false" t="normal">+A277+1</f>
        <v>265</v>
      </c>
      <c r="B278" s="49" t="n">
        <f aca="false" ca="false" dt2D="false" dtr="false" t="normal">+B277+1</f>
        <v>35</v>
      </c>
      <c r="C278" s="50" t="s">
        <v>385</v>
      </c>
      <c r="D278" s="49" t="s">
        <v>391</v>
      </c>
      <c r="E278" s="53" t="s">
        <v>154</v>
      </c>
      <c r="F278" s="52" t="s">
        <v>56</v>
      </c>
      <c r="G278" s="52" t="n">
        <v>2</v>
      </c>
      <c r="H278" s="52" t="n">
        <v>2</v>
      </c>
      <c r="I278" s="53" t="n">
        <v>727.83</v>
      </c>
      <c r="J278" s="53" t="n">
        <v>603.3</v>
      </c>
      <c r="K278" s="53" t="n">
        <v>124.53</v>
      </c>
      <c r="L278" s="51" t="n">
        <v>20</v>
      </c>
      <c r="M278" s="54" t="n">
        <f aca="false" ca="false" dt2D="false" dtr="false" t="normal">SUM(N278:R278)</f>
        <v>7463947.72</v>
      </c>
      <c r="N278" s="54" t="n"/>
      <c r="O278" s="54" t="n">
        <v>4093862.6184</v>
      </c>
      <c r="P278" s="54" t="n">
        <v>0</v>
      </c>
      <c r="Q278" s="54" t="n">
        <v>129987.0036</v>
      </c>
      <c r="R278" s="54" t="n">
        <v>3240098.098</v>
      </c>
      <c r="S278" s="54" t="n">
        <f aca="false" ca="false" dt2D="false" dtr="false" t="normal">+Z278-M278</f>
        <v>0</v>
      </c>
      <c r="T278" s="54" t="n">
        <f aca="false" ca="false" dt2D="false" dtr="false" t="normal">$M278/($J278+$K278)</f>
        <v>10255.070167484166</v>
      </c>
      <c r="U278" s="54" t="n">
        <f aca="false" ca="false" dt2D="false" dtr="false" t="normal">$M278/($J278+$K278)</f>
        <v>10255.070167484166</v>
      </c>
      <c r="V278" s="52" t="n">
        <v>2026</v>
      </c>
      <c r="W278" s="56" t="n">
        <v>0</v>
      </c>
      <c r="X278" s="56" t="n">
        <f aca="false" ca="false" dt2D="false" dtr="false" t="normal">+(J278*12.71+K278*25.41)*12</f>
        <v>129987.0036</v>
      </c>
      <c r="Y278" s="56" t="n">
        <f aca="false" ca="false" dt2D="false" dtr="false" t="normal">+(J278*12.71+K278*25.41)*12*30-'[3]Лист1'!$AQ$44</f>
        <v>3240098.098</v>
      </c>
      <c r="Z278" s="72" t="n">
        <f aca="false" ca="true" dt2D="false" dtr="false" t="normal">SUBTOTAL(9, AA278:AO278)</f>
        <v>7463947.72</v>
      </c>
      <c r="AA278" s="58" t="n"/>
      <c r="AB278" s="58" t="n"/>
      <c r="AC278" s="58" t="n"/>
      <c r="AD278" s="58" t="n"/>
      <c r="AE278" s="58" t="n"/>
      <c r="AF278" s="58" t="n"/>
      <c r="AG278" s="58" t="n">
        <v>0</v>
      </c>
      <c r="AH278" s="58" t="n"/>
      <c r="AI278" s="63" t="n"/>
      <c r="AJ278" s="58" t="n"/>
      <c r="AK278" s="58" t="n"/>
      <c r="AL278" s="63" t="n">
        <v>5636810.26</v>
      </c>
      <c r="AM278" s="58" t="n">
        <v>1395780.04</v>
      </c>
      <c r="AN278" s="58" t="n">
        <v>147895.57</v>
      </c>
      <c r="AO278" s="58" t="n">
        <v>283461.85</v>
      </c>
      <c r="AP278" s="4" t="n">
        <f aca="false" ca="false" dt2D="false" dtr="false" t="normal">COUNTIF(AA278:AL278, "&gt;0")</f>
        <v>1</v>
      </c>
      <c r="AQ278" s="4" t="n">
        <f aca="false" ca="false" dt2D="false" dtr="false" t="normal">COUNTIF(AM278:AO278, "&gt;0")</f>
        <v>3</v>
      </c>
      <c r="AR278" s="4" t="n">
        <f aca="false" ca="false" dt2D="false" dtr="false" t="normal">+AP278+AQ278</f>
        <v>4</v>
      </c>
    </row>
    <row customHeight="true" ht="12.75" outlineLevel="0" r="279">
      <c r="A279" s="49" t="n">
        <f aca="false" ca="false" dt2D="false" dtr="false" t="normal">+A278+1</f>
        <v>266</v>
      </c>
      <c r="B279" s="49" t="n">
        <f aca="false" ca="false" dt2D="false" dtr="false" t="normal">+B278+1</f>
        <v>36</v>
      </c>
      <c r="C279" s="50" t="s">
        <v>392</v>
      </c>
      <c r="D279" s="49" t="s">
        <v>393</v>
      </c>
      <c r="E279" s="53" t="s">
        <v>290</v>
      </c>
      <c r="F279" s="52" t="s">
        <v>56</v>
      </c>
      <c r="G279" s="52" t="n">
        <v>2</v>
      </c>
      <c r="H279" s="52" t="n">
        <v>2</v>
      </c>
      <c r="I279" s="53" t="n">
        <v>562.19</v>
      </c>
      <c r="J279" s="53" t="n">
        <v>562.19</v>
      </c>
      <c r="K279" s="53" t="n">
        <v>0</v>
      </c>
      <c r="L279" s="51" t="n">
        <v>25</v>
      </c>
      <c r="M279" s="54" t="n">
        <f aca="false" ca="false" dt2D="false" dtr="false" t="normal">SUM(N279:R279)</f>
        <v>2881432.094122</v>
      </c>
      <c r="N279" s="54" t="n"/>
      <c r="O279" s="54" t="n">
        <v>233486.951322</v>
      </c>
      <c r="P279" s="54" t="n">
        <v>0</v>
      </c>
      <c r="Q279" s="54" t="n">
        <v>85745.2188</v>
      </c>
      <c r="R279" s="54" t="n">
        <v>2562199.924</v>
      </c>
      <c r="S279" s="54" t="n">
        <f aca="false" ca="false" dt2D="false" dtr="false" t="normal">+Z279-M279</f>
        <v>0</v>
      </c>
      <c r="T279" s="54" t="n">
        <f aca="false" ca="false" dt2D="false" dtr="false" t="normal">$M279/($J279+$K279)</f>
        <v>5125.370593788576</v>
      </c>
      <c r="U279" s="54" t="n">
        <f aca="false" ca="false" dt2D="false" dtr="false" t="normal">$M279/($J279+$K279)</f>
        <v>5125.370593788576</v>
      </c>
      <c r="V279" s="52" t="n">
        <v>2026</v>
      </c>
      <c r="W279" s="56" t="n">
        <v>0</v>
      </c>
      <c r="X279" s="56" t="n">
        <f aca="false" ca="false" dt2D="false" dtr="false" t="normal">+(J279*12.71+K279*25.41)*12</f>
        <v>85745.21880000002</v>
      </c>
      <c r="Y279" s="56" t="n">
        <f aca="false" ca="false" dt2D="false" dtr="false" t="normal">+(J279*12.71+K279*25.41)*12*30-'[3]Лист1'!$AQ$46</f>
        <v>2562199.9240000006</v>
      </c>
      <c r="Z279" s="72" t="n">
        <f aca="false" ca="true" dt2D="false" dtr="false" t="normal">SUBTOTAL(9, AA279:AO279)</f>
        <v>2881432.094122</v>
      </c>
      <c r="AA279" s="58" t="n">
        <v>1956022.07</v>
      </c>
      <c r="AB279" s="63" t="n"/>
      <c r="AC279" s="58" t="n">
        <v>560830.62</v>
      </c>
      <c r="AD279" s="63" t="n"/>
      <c r="AE279" s="58" t="n"/>
      <c r="AF279" s="58" t="n"/>
      <c r="AG279" s="63" t="n"/>
      <c r="AH279" s="58" t="n"/>
      <c r="AI279" s="58" t="n"/>
      <c r="AJ279" s="58" t="n"/>
      <c r="AK279" s="58" t="n"/>
      <c r="AL279" s="58" t="n"/>
      <c r="AM279" s="62" t="n">
        <v>240111.236562</v>
      </c>
      <c r="AN279" s="62" t="n">
        <v>28404.08756</v>
      </c>
      <c r="AO279" s="58" t="n">
        <v>96064.08</v>
      </c>
      <c r="AP279" s="4" t="n">
        <f aca="false" ca="false" dt2D="false" dtr="false" t="normal">COUNTIF(AA279:AL279, "&gt;0")</f>
        <v>2</v>
      </c>
      <c r="AQ279" s="4" t="n">
        <f aca="false" ca="false" dt2D="false" dtr="false" t="normal">COUNTIF(AM279:AO279, "&gt;0")</f>
        <v>3</v>
      </c>
      <c r="AR279" s="4" t="n">
        <f aca="false" ca="false" dt2D="false" dtr="false" t="normal">+AP279+AQ279</f>
        <v>5</v>
      </c>
    </row>
    <row customHeight="true" ht="12.75" outlineLevel="0" r="280">
      <c r="A280" s="49" t="n">
        <f aca="false" ca="false" dt2D="false" dtr="false" t="normal">+A279+1</f>
        <v>267</v>
      </c>
      <c r="B280" s="49" t="n">
        <f aca="false" ca="false" dt2D="false" dtr="false" t="normal">+B279+1</f>
        <v>37</v>
      </c>
      <c r="C280" s="50" t="s">
        <v>392</v>
      </c>
      <c r="D280" s="49" t="s">
        <v>394</v>
      </c>
      <c r="E280" s="53" t="s">
        <v>290</v>
      </c>
      <c r="F280" s="52" t="s">
        <v>56</v>
      </c>
      <c r="G280" s="52" t="n">
        <v>5</v>
      </c>
      <c r="H280" s="52" t="n">
        <v>2</v>
      </c>
      <c r="I280" s="53" t="n">
        <v>865.12</v>
      </c>
      <c r="J280" s="53" t="n">
        <v>865.12</v>
      </c>
      <c r="K280" s="53" t="n">
        <v>0</v>
      </c>
      <c r="L280" s="51" t="n">
        <v>28</v>
      </c>
      <c r="M280" s="54" t="n">
        <f aca="false" ca="false" dt2D="false" dtr="false" t="normal">SUM(N280:R280)</f>
        <v>4098727.671856</v>
      </c>
      <c r="N280" s="54" t="n"/>
      <c r="O280" s="54" t="n"/>
      <c r="P280" s="54" t="n">
        <v>0</v>
      </c>
      <c r="Q280" s="54" t="n">
        <v>131948.1024</v>
      </c>
      <c r="R280" s="54" t="n">
        <v>3966779.569456</v>
      </c>
      <c r="S280" s="54" t="n">
        <f aca="false" ca="false" dt2D="false" dtr="false" t="normal">+Z280-M280</f>
        <v>0</v>
      </c>
      <c r="T280" s="54" t="n">
        <f aca="false" ca="false" dt2D="false" dtr="false" t="normal">$M280/($J280+$K280)</f>
        <v>4737.756232494914</v>
      </c>
      <c r="U280" s="54" t="n">
        <f aca="false" ca="false" dt2D="false" dtr="false" t="normal">$M280/($J280+$K280)</f>
        <v>4737.756232494914</v>
      </c>
      <c r="V280" s="52" t="n">
        <v>2026</v>
      </c>
      <c r="W280" s="56" t="n">
        <v>0</v>
      </c>
      <c r="X280" s="56" t="n">
        <f aca="false" ca="false" dt2D="false" dtr="false" t="normal">+(J280*12.71+K280*25.41)*12</f>
        <v>131948.10240000003</v>
      </c>
      <c r="Y280" s="56" t="n">
        <f aca="false" ca="false" dt2D="false" dtr="false" t="normal">+(J280*12.71+K280*25.41)*12*30-'[3]Лист1'!$AQ$48</f>
        <v>3733621.602000001</v>
      </c>
      <c r="Z280" s="72" t="n">
        <f aca="false" ca="true" dt2D="false" dtr="false" t="normal">SUBTOTAL(9, AA280:AO280)</f>
        <v>4098727.671856</v>
      </c>
      <c r="AA280" s="58" t="n">
        <v>2560605.41</v>
      </c>
      <c r="AB280" s="58" t="n"/>
      <c r="AC280" s="58" t="n">
        <v>1021771.25</v>
      </c>
      <c r="AD280" s="58" t="n"/>
      <c r="AE280" s="58" t="n"/>
      <c r="AF280" s="58" t="n"/>
      <c r="AG280" s="63" t="n"/>
      <c r="AH280" s="58" t="n"/>
      <c r="AI280" s="58" t="n"/>
      <c r="AJ280" s="58" t="n"/>
      <c r="AK280" s="58" t="n"/>
      <c r="AL280" s="58" t="n"/>
      <c r="AM280" s="62" t="n">
        <v>369492.578976</v>
      </c>
      <c r="AN280" s="62" t="n">
        <v>43709.32288</v>
      </c>
      <c r="AO280" s="58" t="n">
        <v>103149.11</v>
      </c>
      <c r="AP280" s="4" t="n">
        <f aca="false" ca="false" dt2D="false" dtr="false" t="normal">COUNTIF(AA280:AL280, "&gt;0")</f>
        <v>2</v>
      </c>
      <c r="AQ280" s="4" t="n">
        <f aca="false" ca="false" dt2D="false" dtr="false" t="normal">COUNTIF(AM280:AO280, "&gt;0")</f>
        <v>3</v>
      </c>
      <c r="AR280" s="4" t="n">
        <f aca="false" ca="false" dt2D="false" dtr="false" t="normal">+AP280+AQ280</f>
        <v>5</v>
      </c>
    </row>
    <row customHeight="true" ht="12.75" outlineLevel="0" r="281">
      <c r="A281" s="49" t="n">
        <f aca="false" ca="false" dt2D="false" dtr="false" t="normal">+A280+1</f>
        <v>268</v>
      </c>
      <c r="B281" s="49" t="n">
        <f aca="false" ca="false" dt2D="false" dtr="false" t="normal">+B280+1</f>
        <v>38</v>
      </c>
      <c r="C281" s="50" t="s">
        <v>392</v>
      </c>
      <c r="D281" s="49" t="s">
        <v>395</v>
      </c>
      <c r="E281" s="53" t="s">
        <v>82</v>
      </c>
      <c r="F281" s="52" t="s">
        <v>56</v>
      </c>
      <c r="G281" s="52" t="n">
        <v>2</v>
      </c>
      <c r="H281" s="52" t="n">
        <v>1</v>
      </c>
      <c r="I281" s="53" t="n">
        <v>698.48</v>
      </c>
      <c r="J281" s="53" t="n">
        <v>698.48</v>
      </c>
      <c r="K281" s="53" t="n">
        <v>0</v>
      </c>
      <c r="L281" s="51" t="n">
        <v>24</v>
      </c>
      <c r="M281" s="54" t="n">
        <f aca="false" ca="false" dt2D="false" dtr="false" t="normal">SUM(N281:R281)</f>
        <v>3574323.3118239995</v>
      </c>
      <c r="N281" s="54" t="n"/>
      <c r="O281" s="54" t="n">
        <v>0</v>
      </c>
      <c r="P281" s="54" t="n">
        <v>0</v>
      </c>
      <c r="Q281" s="54" t="n">
        <v>478870.1596</v>
      </c>
      <c r="R281" s="54" t="n">
        <v>3095453.152224</v>
      </c>
      <c r="S281" s="54" t="n">
        <f aca="false" ca="false" dt2D="false" dtr="false" t="normal">+Z281-M281</f>
        <v>0</v>
      </c>
      <c r="T281" s="54" t="n">
        <f aca="false" ca="false" dt2D="false" dtr="false" t="normal">$M281/($J281+$K281)</f>
        <v>5117.287985087618</v>
      </c>
      <c r="U281" s="54" t="n">
        <f aca="false" ca="false" dt2D="false" dtr="false" t="normal">$M281/($J281+$K281)</f>
        <v>5117.287985087618</v>
      </c>
      <c r="V281" s="52" t="n">
        <v>2026</v>
      </c>
      <c r="W281" s="56" t="n">
        <v>372337.99</v>
      </c>
      <c r="X281" s="56" t="n">
        <f aca="false" ca="false" dt2D="false" dtr="false" t="normal">+(J281*12.71+K281*25.41)*12</f>
        <v>106532.1696</v>
      </c>
      <c r="Y281" s="56" t="n">
        <f aca="false" ca="false" dt2D="false" dtr="false" t="normal">+(J281*12.71+K281*25.41)*12*30</f>
        <v>3195965.088</v>
      </c>
      <c r="Z281" s="72" t="n">
        <f aca="false" ca="true" dt2D="false" dtr="false" t="normal">SUBTOTAL(9, AA281:AO281)</f>
        <v>3574323.3118239995</v>
      </c>
      <c r="AA281" s="58" t="n">
        <v>2430217.26</v>
      </c>
      <c r="AB281" s="63" t="n"/>
      <c r="AC281" s="58" t="n">
        <v>696791.08</v>
      </c>
      <c r="AD281" s="63" t="n"/>
      <c r="AE281" s="58" t="n"/>
      <c r="AF281" s="58" t="n"/>
      <c r="AG281" s="58" t="n">
        <v>0</v>
      </c>
      <c r="AH281" s="58" t="n"/>
      <c r="AI281" s="58" t="n"/>
      <c r="AJ281" s="58" t="n"/>
      <c r="AK281" s="58" t="n"/>
      <c r="AL281" s="58" t="n"/>
      <c r="AM281" s="62" t="n">
        <v>298320.668304</v>
      </c>
      <c r="AN281" s="62" t="n">
        <v>35290.00352</v>
      </c>
      <c r="AO281" s="58" t="n">
        <v>113704.3</v>
      </c>
      <c r="AP281" s="4" t="n">
        <f aca="false" ca="false" dt2D="false" dtr="false" t="normal">COUNTIF(AA281:AL281, "&gt;0")</f>
        <v>2</v>
      </c>
      <c r="AQ281" s="4" t="n">
        <f aca="false" ca="false" dt2D="false" dtr="false" t="normal">COUNTIF(AM281:AO281, "&gt;0")</f>
        <v>3</v>
      </c>
      <c r="AR281" s="4" t="n">
        <f aca="false" ca="false" dt2D="false" dtr="false" t="normal">+AP281+AQ281</f>
        <v>5</v>
      </c>
    </row>
    <row customHeight="true" ht="12.75" outlineLevel="0" r="282">
      <c r="A282" s="49" t="n">
        <f aca="false" ca="false" dt2D="false" dtr="false" t="normal">+A281+1</f>
        <v>269</v>
      </c>
      <c r="B282" s="49" t="n">
        <f aca="false" ca="false" dt2D="false" dtr="false" t="normal">+B281+1</f>
        <v>39</v>
      </c>
      <c r="C282" s="50" t="s">
        <v>392</v>
      </c>
      <c r="D282" s="49" t="s">
        <v>396</v>
      </c>
      <c r="E282" s="53" t="s">
        <v>67</v>
      </c>
      <c r="F282" s="52" t="s">
        <v>56</v>
      </c>
      <c r="G282" s="52" t="n">
        <v>3</v>
      </c>
      <c r="H282" s="52" t="n">
        <v>2</v>
      </c>
      <c r="I282" s="53" t="n">
        <v>948.32</v>
      </c>
      <c r="J282" s="53" t="n">
        <v>948.32</v>
      </c>
      <c r="K282" s="53" t="n">
        <v>0</v>
      </c>
      <c r="L282" s="51" t="n">
        <v>26</v>
      </c>
      <c r="M282" s="54" t="n">
        <f aca="false" ca="false" dt2D="false" dtr="false" t="normal">SUM(N282:R282)</f>
        <v>4852826.542016</v>
      </c>
      <c r="N282" s="54" t="n"/>
      <c r="O282" s="54" t="n"/>
      <c r="P282" s="54" t="n">
        <v>0</v>
      </c>
      <c r="Q282" s="54" t="n">
        <v>922770.9464</v>
      </c>
      <c r="R282" s="54" t="n">
        <v>3930055.595616</v>
      </c>
      <c r="S282" s="54" t="n">
        <f aca="false" ca="false" dt2D="false" dtr="false" t="normal">+Z282-M282</f>
        <v>0</v>
      </c>
      <c r="T282" s="54" t="n">
        <f aca="false" ca="false" dt2D="false" dtr="false" t="normal">$M282/($J282+$K282)</f>
        <v>5117.287985085202</v>
      </c>
      <c r="U282" s="54" t="n">
        <f aca="false" ca="false" dt2D="false" dtr="false" t="normal">$M282/($J282+$K282)</f>
        <v>5117.287985085202</v>
      </c>
      <c r="V282" s="52" t="n">
        <v>2026</v>
      </c>
      <c r="W282" s="56" t="n">
        <v>778133.18</v>
      </c>
      <c r="X282" s="56" t="n">
        <f aca="false" ca="false" dt2D="false" dtr="false" t="normal">+(J282*12.71+K282*25.41)*12</f>
        <v>144637.76640000002</v>
      </c>
      <c r="Y282" s="56" t="n">
        <f aca="false" ca="false" dt2D="false" dtr="false" t="normal">+(J282*12.71+K282*25.41)*12*30</f>
        <v>4339132.992000001</v>
      </c>
      <c r="Z282" s="72" t="n">
        <f aca="false" ca="true" dt2D="false" dtr="false" t="normal">SUBTOTAL(9, AA282:AO282)</f>
        <v>4852826.542016</v>
      </c>
      <c r="AA282" s="58" t="n">
        <v>3299484.07</v>
      </c>
      <c r="AB282" s="63" t="n"/>
      <c r="AC282" s="58" t="n">
        <v>946026.96</v>
      </c>
      <c r="AD282" s="63" t="n"/>
      <c r="AE282" s="58" t="n"/>
      <c r="AF282" s="58" t="n"/>
      <c r="AG282" s="58" t="n">
        <v>0</v>
      </c>
      <c r="AH282" s="58" t="n"/>
      <c r="AI282" s="58" t="n"/>
      <c r="AJ282" s="58" t="n"/>
      <c r="AK282" s="58" t="n"/>
      <c r="AL282" s="58" t="n"/>
      <c r="AM282" s="62" t="n">
        <v>405027.282336</v>
      </c>
      <c r="AN282" s="62" t="n">
        <v>47912.91968</v>
      </c>
      <c r="AO282" s="58" t="n">
        <v>154375.31</v>
      </c>
      <c r="AP282" s="4" t="n">
        <f aca="false" ca="false" dt2D="false" dtr="false" t="normal">COUNTIF(AA282:AL282, "&gt;0")</f>
        <v>2</v>
      </c>
      <c r="AQ282" s="4" t="n">
        <f aca="false" ca="false" dt2D="false" dtr="false" t="normal">COUNTIF(AM282:AO282, "&gt;0")</f>
        <v>3</v>
      </c>
      <c r="AR282" s="4" t="n">
        <f aca="false" ca="false" dt2D="false" dtr="false" t="normal">+AP282+AQ282</f>
        <v>5</v>
      </c>
    </row>
    <row customHeight="true" ht="12.75" outlineLevel="0" r="283">
      <c r="A283" s="49" t="n">
        <f aca="false" ca="false" dt2D="false" dtr="false" t="normal">+A282+1</f>
        <v>270</v>
      </c>
      <c r="B283" s="49" t="n">
        <f aca="false" ca="false" dt2D="false" dtr="false" t="normal">+B282+1</f>
        <v>40</v>
      </c>
      <c r="C283" s="50" t="s">
        <v>392</v>
      </c>
      <c r="D283" s="49" t="s">
        <v>397</v>
      </c>
      <c r="E283" s="53" t="s">
        <v>202</v>
      </c>
      <c r="F283" s="52" t="s">
        <v>56</v>
      </c>
      <c r="G283" s="52" t="n">
        <v>2</v>
      </c>
      <c r="H283" s="52" t="n">
        <v>2</v>
      </c>
      <c r="I283" s="53" t="n">
        <v>373.91</v>
      </c>
      <c r="J283" s="53" t="n">
        <v>373.91</v>
      </c>
      <c r="K283" s="53" t="n">
        <v>0</v>
      </c>
      <c r="L283" s="51" t="n">
        <v>11</v>
      </c>
      <c r="M283" s="54" t="n">
        <f aca="false" ca="false" dt2D="false" dtr="false" t="normal">SUM(N283:R283)</f>
        <v>3324875.02</v>
      </c>
      <c r="N283" s="54" t="n"/>
      <c r="O283" s="54" t="n">
        <v>1298646.0808</v>
      </c>
      <c r="P283" s="54" t="n">
        <v>0</v>
      </c>
      <c r="Q283" s="54" t="n">
        <v>315366.3432</v>
      </c>
      <c r="R283" s="54" t="n">
        <v>1710862.596</v>
      </c>
      <c r="S283" s="54" t="n">
        <f aca="false" ca="false" dt2D="false" dtr="false" t="normal">+Z283-M283</f>
        <v>0</v>
      </c>
      <c r="T283" s="54" t="n">
        <f aca="false" ca="false" dt2D="false" dtr="false" t="normal">$M283/($J283+$K283)</f>
        <v>8892.179989837126</v>
      </c>
      <c r="U283" s="54" t="n">
        <f aca="false" ca="false" dt2D="false" dtr="false" t="normal">$M283/($J283+$K283)</f>
        <v>8892.179989837126</v>
      </c>
      <c r="V283" s="52" t="n">
        <v>2026</v>
      </c>
      <c r="W283" s="56" t="n">
        <v>258337.59</v>
      </c>
      <c r="X283" s="56" t="n">
        <f aca="false" ca="false" dt2D="false" dtr="false" t="normal">+(J283*12.71+K283*25.41)*12</f>
        <v>57028.75320000001</v>
      </c>
      <c r="Y283" s="56" t="n">
        <f aca="false" ca="false" dt2D="false" dtr="false" t="normal">+(J283*12.71+K283*25.41)*12*30</f>
        <v>1710862.5960000001</v>
      </c>
      <c r="Z283" s="72" t="n">
        <f aca="false" ca="true" dt2D="false" dtr="false" t="normal">SUBTOTAL(9, AA283:AO283)</f>
        <v>3324875.02</v>
      </c>
      <c r="AA283" s="58" t="n"/>
      <c r="AB283" s="58" t="n"/>
      <c r="AC283" s="58" t="n"/>
      <c r="AD283" s="58" t="n"/>
      <c r="AE283" s="58" t="n"/>
      <c r="AF283" s="58" t="n"/>
      <c r="AG283" s="58" t="n">
        <v>0</v>
      </c>
      <c r="AH283" s="58" t="n"/>
      <c r="AI283" s="58" t="n"/>
      <c r="AJ283" s="58" t="n"/>
      <c r="AK283" s="58" t="n"/>
      <c r="AL283" s="58" t="n">
        <v>2895813.2</v>
      </c>
      <c r="AM283" s="58" t="n">
        <v>332487.5</v>
      </c>
      <c r="AN283" s="58" t="n">
        <v>33248.75</v>
      </c>
      <c r="AO283" s="58" t="n">
        <v>63325.57</v>
      </c>
      <c r="AP283" s="4" t="n">
        <f aca="false" ca="false" dt2D="false" dtr="false" t="normal">COUNTIF(AA283:AL283, "&gt;0")</f>
        <v>1</v>
      </c>
      <c r="AQ283" s="4" t="n">
        <f aca="false" ca="false" dt2D="false" dtr="false" t="normal">COUNTIF(AM283:AO283, "&gt;0")</f>
        <v>3</v>
      </c>
      <c r="AR283" s="4" t="n">
        <f aca="false" ca="false" dt2D="false" dtr="false" t="normal">+AP283+AQ283</f>
        <v>4</v>
      </c>
    </row>
    <row customHeight="true" ht="12.75" outlineLevel="0" r="284">
      <c r="A284" s="49" t="n">
        <f aca="false" ca="false" dt2D="false" dtr="false" t="normal">+A283+1</f>
        <v>271</v>
      </c>
      <c r="B284" s="49" t="n">
        <f aca="false" ca="false" dt2D="false" dtr="false" t="normal">+B283+1</f>
        <v>41</v>
      </c>
      <c r="C284" s="50" t="s">
        <v>222</v>
      </c>
      <c r="D284" s="49" t="s">
        <v>398</v>
      </c>
      <c r="E284" s="53" t="s">
        <v>290</v>
      </c>
      <c r="F284" s="52" t="s">
        <v>56</v>
      </c>
      <c r="G284" s="52" t="n">
        <v>2</v>
      </c>
      <c r="H284" s="52" t="n">
        <v>2</v>
      </c>
      <c r="I284" s="53" t="n">
        <v>892.81</v>
      </c>
      <c r="J284" s="53" t="n">
        <v>892.81</v>
      </c>
      <c r="K284" s="53" t="n">
        <v>0</v>
      </c>
      <c r="L284" s="51" t="n">
        <v>32</v>
      </c>
      <c r="M284" s="54" t="n">
        <f aca="false" ca="false" dt2D="false" dtr="false" t="normal">SUM(N284:R284)</f>
        <v>3585957.0900000003</v>
      </c>
      <c r="N284" s="54" t="n"/>
      <c r="O284" s="54" t="n">
        <v>2513861.3628</v>
      </c>
      <c r="P284" s="54" t="n">
        <v>0</v>
      </c>
      <c r="Q284" s="54" t="n">
        <v>136171.3812</v>
      </c>
      <c r="R284" s="54" t="n">
        <v>935924.346</v>
      </c>
      <c r="S284" s="54" t="n">
        <f aca="false" ca="false" dt2D="false" dtr="false" t="normal">+Z284-M284</f>
        <v>0</v>
      </c>
      <c r="T284" s="54" t="n">
        <f aca="false" ca="false" dt2D="false" dtr="false" t="normal">$M284/($J284+$K284)</f>
        <v>4016.4840111557896</v>
      </c>
      <c r="U284" s="54" t="n">
        <f aca="false" ca="false" dt2D="false" dtr="false" t="normal">$M284/($J284+$K284)</f>
        <v>4016.4840111557896</v>
      </c>
      <c r="V284" s="52" t="n">
        <v>2026</v>
      </c>
      <c r="W284" s="56" t="n">
        <v>0</v>
      </c>
      <c r="X284" s="56" t="n">
        <f aca="false" ca="false" dt2D="false" dtr="false" t="normal">+(J284*12.71+K284*25.41)*12</f>
        <v>136171.3812</v>
      </c>
      <c r="Y284" s="56" t="n">
        <f aca="false" ca="false" dt2D="false" dtr="false" t="normal">+(J284*12.71+K284*25.41)*12*30-'[3]Лист1'!$AQ$53</f>
        <v>935924.3460000004</v>
      </c>
      <c r="Z284" s="72" t="n">
        <f aca="false" ca="true" dt2D="false" dtr="false" t="normal">SUBTOTAL(9, AA284:AO284)</f>
        <v>3585957.0900000003</v>
      </c>
      <c r="AA284" s="63" t="n"/>
      <c r="AB284" s="58" t="n">
        <v>1890165.87</v>
      </c>
      <c r="AC284" s="63" t="n"/>
      <c r="AD284" s="58" t="n">
        <v>759034.43</v>
      </c>
      <c r="AE284" s="58" t="n"/>
      <c r="AF284" s="58" t="n"/>
      <c r="AG284" s="58" t="n">
        <v>0</v>
      </c>
      <c r="AH284" s="58" t="n"/>
      <c r="AI284" s="58" t="n"/>
      <c r="AJ284" s="58" t="n"/>
      <c r="AK284" s="58" t="n"/>
      <c r="AL284" s="58" t="n"/>
      <c r="AM284" s="58" t="n">
        <v>715588.29</v>
      </c>
      <c r="AN284" s="58" t="n">
        <v>75829.57</v>
      </c>
      <c r="AO284" s="58" t="n">
        <v>145338.93</v>
      </c>
      <c r="AP284" s="4" t="n">
        <f aca="false" ca="false" dt2D="false" dtr="false" t="normal">COUNTIF(AA284:AL284, "&gt;0")</f>
        <v>2</v>
      </c>
      <c r="AQ284" s="4" t="n">
        <f aca="false" ca="false" dt2D="false" dtr="false" t="normal">COUNTIF(AM284:AO284, "&gt;0")</f>
        <v>3</v>
      </c>
      <c r="AR284" s="4" t="n">
        <f aca="false" ca="false" dt2D="false" dtr="false" t="normal">+AP284+AQ284</f>
        <v>5</v>
      </c>
    </row>
    <row customHeight="true" ht="12.75" outlineLevel="0" r="285">
      <c r="A285" s="49" t="n">
        <f aca="false" ca="false" dt2D="false" dtr="false" t="normal">+A284+1</f>
        <v>272</v>
      </c>
      <c r="B285" s="49" t="n">
        <f aca="false" ca="false" dt2D="false" dtr="false" t="normal">+B284+1</f>
        <v>42</v>
      </c>
      <c r="C285" s="50" t="s">
        <v>222</v>
      </c>
      <c r="D285" s="49" t="s">
        <v>399</v>
      </c>
      <c r="E285" s="53" t="s">
        <v>94</v>
      </c>
      <c r="F285" s="52" t="s">
        <v>56</v>
      </c>
      <c r="G285" s="52" t="n">
        <v>4</v>
      </c>
      <c r="H285" s="52" t="n">
        <v>4</v>
      </c>
      <c r="I285" s="53" t="n">
        <v>2547.81</v>
      </c>
      <c r="J285" s="53" t="n">
        <v>2475.91</v>
      </c>
      <c r="K285" s="53" t="n">
        <v>71.9000000000001</v>
      </c>
      <c r="L285" s="51" t="n">
        <v>84</v>
      </c>
      <c r="M285" s="54" t="n">
        <f aca="false" ca="false" dt2D="false" dtr="false" t="normal">SUM(N285:R285)</f>
        <v>15853765.659999998</v>
      </c>
      <c r="N285" s="54" t="n"/>
      <c r="O285" s="54" t="n">
        <v>1510514.4044</v>
      </c>
      <c r="P285" s="54" t="n">
        <v>0</v>
      </c>
      <c r="Q285" s="54" t="n">
        <v>2101611.5276</v>
      </c>
      <c r="R285" s="54" t="n">
        <v>12241639.728</v>
      </c>
      <c r="S285" s="54" t="n">
        <f aca="false" ca="false" dt2D="false" dtr="false" t="normal">+Z285-M285</f>
        <v>0</v>
      </c>
      <c r="T285" s="54" t="n">
        <f aca="false" ca="false" dt2D="false" dtr="false" t="normal">$M285/($J285+$K285)</f>
        <v>6222.507039378917</v>
      </c>
      <c r="U285" s="54" t="n">
        <f aca="false" ca="false" dt2D="false" dtr="false" t="normal">$M285/($J285+$K285)</f>
        <v>6222.507039378917</v>
      </c>
      <c r="V285" s="52" t="n">
        <v>2026</v>
      </c>
      <c r="W285" s="56" t="n">
        <v>1693556.87</v>
      </c>
      <c r="X285" s="56" t="n">
        <f aca="false" ca="false" dt2D="false" dtr="false" t="normal">+(J285*12.98+K285*25.97)*12</f>
        <v>408054.65760000004</v>
      </c>
      <c r="Y285" s="56" t="n">
        <f aca="false" ca="false" dt2D="false" dtr="false" t="normal">+(J285*12.98+K285*25.97)*12*30</f>
        <v>12241639.728</v>
      </c>
      <c r="Z285" s="72" t="n">
        <f aca="false" ca="true" dt2D="false" dtr="false" t="normal">SUBTOTAL(9, AA285:AO285)</f>
        <v>15853765.659999998</v>
      </c>
      <c r="AA285" s="58" t="n">
        <v>6953697.29</v>
      </c>
      <c r="AB285" s="63" t="n"/>
      <c r="AC285" s="58" t="n">
        <v>3009153.66</v>
      </c>
      <c r="AD285" s="63" t="n"/>
      <c r="AE285" s="63" t="n"/>
      <c r="AF285" s="58" t="n"/>
      <c r="AG285" s="58" t="n">
        <v>0</v>
      </c>
      <c r="AH285" s="58" t="n"/>
      <c r="AI285" s="63" t="n"/>
      <c r="AJ285" s="58" t="n"/>
      <c r="AK285" s="58" t="n"/>
      <c r="AL285" s="63" t="n"/>
      <c r="AM285" s="58" t="n">
        <v>4659524.36</v>
      </c>
      <c r="AN285" s="58" t="n">
        <v>426827.48</v>
      </c>
      <c r="AO285" s="58" t="n">
        <v>804562.87</v>
      </c>
      <c r="AP285" s="4" t="n">
        <f aca="false" ca="false" dt2D="false" dtr="false" t="normal">COUNTIF(AA285:AL285, "&gt;0")</f>
        <v>2</v>
      </c>
      <c r="AQ285" s="4" t="n">
        <f aca="false" ca="false" dt2D="false" dtr="false" t="normal">COUNTIF(AM285:AO285, "&gt;0")</f>
        <v>3</v>
      </c>
      <c r="AR285" s="4" t="n">
        <f aca="false" ca="false" dt2D="false" dtr="false" t="normal">+AP285+AQ285</f>
        <v>5</v>
      </c>
    </row>
    <row customHeight="true" ht="12.75" outlineLevel="0" r="286">
      <c r="A286" s="49" t="n">
        <f aca="false" ca="false" dt2D="false" dtr="false" t="normal">+A285+1</f>
        <v>273</v>
      </c>
      <c r="B286" s="49" t="n">
        <f aca="false" ca="false" dt2D="false" dtr="false" t="normal">+B285+1</f>
        <v>43</v>
      </c>
      <c r="C286" s="50" t="s">
        <v>222</v>
      </c>
      <c r="D286" s="49" t="s">
        <v>400</v>
      </c>
      <c r="E286" s="53" t="s">
        <v>401</v>
      </c>
      <c r="F286" s="52" t="s">
        <v>56</v>
      </c>
      <c r="G286" s="52" t="n">
        <v>5</v>
      </c>
      <c r="H286" s="52" t="n">
        <v>3</v>
      </c>
      <c r="I286" s="53" t="n">
        <v>2868.61</v>
      </c>
      <c r="J286" s="53" t="n">
        <v>2868.61</v>
      </c>
      <c r="K286" s="53" t="n">
        <v>0</v>
      </c>
      <c r="L286" s="51" t="n">
        <v>89</v>
      </c>
      <c r="M286" s="54" t="n">
        <f aca="false" ca="false" dt2D="false" dtr="false" t="normal">SUM(N286:R286)</f>
        <v>16135902.56</v>
      </c>
      <c r="N286" s="54" t="n"/>
      <c r="O286" s="54" t="n">
        <v>523369.876799999</v>
      </c>
      <c r="P286" s="54" t="n">
        <v>0</v>
      </c>
      <c r="Q286" s="54" t="n">
        <v>2486920.7672</v>
      </c>
      <c r="R286" s="54" t="n">
        <v>13125611.916</v>
      </c>
      <c r="S286" s="54" t="n">
        <f aca="false" ca="false" dt2D="false" dtr="false" t="normal">+Z286-M286</f>
        <v>0</v>
      </c>
      <c r="T286" s="54" t="n">
        <f aca="false" ca="false" dt2D="false" dtr="false" t="normal">$M286/($J286+$K286)</f>
        <v>5624.989998640456</v>
      </c>
      <c r="U286" s="54" t="n">
        <f aca="false" ca="false" dt2D="false" dtr="false" t="normal">$M286/($J286+$K286)</f>
        <v>5624.989998640456</v>
      </c>
      <c r="V286" s="52" t="n">
        <v>2026</v>
      </c>
      <c r="W286" s="56" t="n">
        <v>2049400.37</v>
      </c>
      <c r="X286" s="56" t="n">
        <f aca="false" ca="false" dt2D="false" dtr="false" t="normal">+(J286*12.71+K286*25.41)*12</f>
        <v>437520.3972</v>
      </c>
      <c r="Y286" s="56" t="n">
        <f aca="false" ca="false" dt2D="false" dtr="false" t="normal">+(J286*12.71+K286*25.41)*12*30</f>
        <v>13125611.916000001</v>
      </c>
      <c r="Z286" s="72" t="n">
        <f aca="false" ca="true" dt2D="false" dtr="false" t="normal">SUBTOTAL(9, AA286:AO286)</f>
        <v>16135902.56</v>
      </c>
      <c r="AA286" s="58" t="n"/>
      <c r="AB286" s="58" t="n"/>
      <c r="AC286" s="58" t="n"/>
      <c r="AD286" s="58" t="n"/>
      <c r="AE286" s="58" t="n"/>
      <c r="AF286" s="58" t="n"/>
      <c r="AG286" s="58" t="n">
        <v>0</v>
      </c>
      <c r="AH286" s="58" t="n"/>
      <c r="AI286" s="58" t="n">
        <v>14211534.82</v>
      </c>
      <c r="AJ286" s="58" t="n"/>
      <c r="AK286" s="58" t="n"/>
      <c r="AL286" s="58" t="n"/>
      <c r="AM286" s="58" t="n">
        <v>1452231.23</v>
      </c>
      <c r="AN286" s="58" t="n">
        <v>161359.03</v>
      </c>
      <c r="AO286" s="58" t="n">
        <v>310777.48</v>
      </c>
      <c r="AP286" s="4" t="n">
        <f aca="false" ca="false" dt2D="false" dtr="false" t="normal">COUNTIF(AA286:AL286, "&gt;0")</f>
        <v>1</v>
      </c>
      <c r="AQ286" s="4" t="n">
        <f aca="false" ca="false" dt2D="false" dtr="false" t="normal">COUNTIF(AM286:AO286, "&gt;0")</f>
        <v>3</v>
      </c>
      <c r="AR286" s="4" t="n">
        <f aca="false" ca="false" dt2D="false" dtr="false" t="normal">+AP286+AQ286</f>
        <v>4</v>
      </c>
    </row>
    <row customHeight="true" ht="12.75" outlineLevel="0" r="287">
      <c r="A287" s="49" t="n">
        <f aca="false" ca="false" dt2D="false" dtr="false" t="normal">+A286+1</f>
        <v>274</v>
      </c>
      <c r="B287" s="49" t="n">
        <f aca="false" ca="false" dt2D="false" dtr="false" t="normal">+B286+1</f>
        <v>44</v>
      </c>
      <c r="C287" s="50" t="s">
        <v>222</v>
      </c>
      <c r="D287" s="49" t="s">
        <v>402</v>
      </c>
      <c r="E287" s="53" t="s">
        <v>125</v>
      </c>
      <c r="F287" s="52" t="s">
        <v>56</v>
      </c>
      <c r="G287" s="52" t="n">
        <v>4</v>
      </c>
      <c r="H287" s="52" t="n">
        <v>4</v>
      </c>
      <c r="I287" s="53" t="n">
        <v>2616.15</v>
      </c>
      <c r="J287" s="53" t="n">
        <v>2466.55</v>
      </c>
      <c r="K287" s="53" t="n">
        <v>149.6</v>
      </c>
      <c r="L287" s="51" t="n">
        <v>131</v>
      </c>
      <c r="M287" s="54" t="n">
        <f aca="false" ca="false" dt2D="false" dtr="false" t="normal">SUM(N287:R287)</f>
        <v>16279011.77</v>
      </c>
      <c r="N287" s="54" t="n"/>
      <c r="O287" s="54" t="n">
        <v>1339895.888</v>
      </c>
      <c r="P287" s="54" t="n">
        <v>0</v>
      </c>
      <c r="Q287" s="54" t="n">
        <v>2014780.722</v>
      </c>
      <c r="R287" s="54" t="n">
        <v>12924335.16</v>
      </c>
      <c r="S287" s="54" t="n">
        <f aca="false" ca="false" dt2D="false" dtr="false" t="normal">+Z287-M287</f>
        <v>0</v>
      </c>
      <c r="T287" s="54" t="n">
        <f aca="false" ca="false" dt2D="false" dtr="false" t="normal">$M287/($J287+$K287)</f>
        <v>6222.507031324656</v>
      </c>
      <c r="U287" s="54" t="n">
        <f aca="false" ca="false" dt2D="false" dtr="false" t="normal">$M287/($J287+$K287)</f>
        <v>6222.507031324656</v>
      </c>
      <c r="V287" s="52" t="n">
        <v>2026</v>
      </c>
      <c r="W287" s="56" t="n">
        <v>1583969.55</v>
      </c>
      <c r="X287" s="56" t="n">
        <f aca="false" ca="false" dt2D="false" dtr="false" t="normal">+(J287*12.98+K287*25.97)*12</f>
        <v>430811.172</v>
      </c>
      <c r="Y287" s="56" t="n">
        <f aca="false" ca="false" dt2D="false" dtr="false" t="normal">+(J287*12.98+K287*25.97)*12*30</f>
        <v>12924335.16</v>
      </c>
      <c r="Z287" s="72" t="n">
        <f aca="false" ca="true" dt2D="false" dtr="false" t="normal">SUBTOTAL(9, AA287:AO287)</f>
        <v>16279011.77</v>
      </c>
      <c r="AA287" s="58" t="n">
        <v>7140216.56</v>
      </c>
      <c r="AB287" s="63" t="n"/>
      <c r="AC287" s="58" t="n">
        <v>3089868.29</v>
      </c>
      <c r="AD287" s="63" t="n"/>
      <c r="AE287" s="63" t="n"/>
      <c r="AF287" s="58" t="n"/>
      <c r="AG287" s="58" t="n">
        <v>0</v>
      </c>
      <c r="AH287" s="58" t="n"/>
      <c r="AI287" s="63" t="n"/>
      <c r="AJ287" s="58" t="n"/>
      <c r="AK287" s="58" t="n"/>
      <c r="AL287" s="63" t="n"/>
      <c r="AM287" s="58" t="n">
        <v>4784506.95</v>
      </c>
      <c r="AN287" s="58" t="n">
        <v>438276.28</v>
      </c>
      <c r="AO287" s="58" t="n">
        <v>826143.69</v>
      </c>
      <c r="AP287" s="4" t="n">
        <f aca="false" ca="false" dt2D="false" dtr="false" t="normal">COUNTIF(AA287:AL287, "&gt;0")</f>
        <v>2</v>
      </c>
      <c r="AQ287" s="4" t="n">
        <f aca="false" ca="false" dt2D="false" dtr="false" t="normal">COUNTIF(AM287:AO287, "&gt;0")</f>
        <v>3</v>
      </c>
      <c r="AR287" s="4" t="n">
        <f aca="false" ca="false" dt2D="false" dtr="false" t="normal">+AP287+AQ287</f>
        <v>5</v>
      </c>
    </row>
    <row customHeight="true" ht="12.75" outlineLevel="0" r="288">
      <c r="A288" s="49" t="n">
        <f aca="false" ca="false" dt2D="false" dtr="false" t="normal">+A287+1</f>
        <v>275</v>
      </c>
      <c r="B288" s="49" t="n">
        <f aca="false" ca="false" dt2D="false" dtr="false" t="normal">+B287+1</f>
        <v>45</v>
      </c>
      <c r="C288" s="50" t="s">
        <v>222</v>
      </c>
      <c r="D288" s="49" t="s">
        <v>403</v>
      </c>
      <c r="E288" s="53" t="s">
        <v>164</v>
      </c>
      <c r="F288" s="52" t="s">
        <v>56</v>
      </c>
      <c r="G288" s="52" t="n">
        <v>4</v>
      </c>
      <c r="H288" s="52" t="n">
        <v>4</v>
      </c>
      <c r="I288" s="53" t="n">
        <v>3582.37</v>
      </c>
      <c r="J288" s="53" t="n">
        <v>2705.26</v>
      </c>
      <c r="K288" s="53" t="n">
        <v>877.11</v>
      </c>
      <c r="L288" s="51" t="n">
        <v>119</v>
      </c>
      <c r="M288" s="54" t="n">
        <f aca="false" ca="false" dt2D="false" dtr="false" t="normal">SUM(N288:R288)</f>
        <v>24348737.229999997</v>
      </c>
      <c r="N288" s="54" t="n"/>
      <c r="O288" s="54" t="n">
        <v>1471463.69199999</v>
      </c>
      <c r="P288" s="54" t="n">
        <v>0</v>
      </c>
      <c r="Q288" s="54" t="n">
        <v>2035857.798</v>
      </c>
      <c r="R288" s="54" t="n">
        <v>20841415.74</v>
      </c>
      <c r="S288" s="54" t="n">
        <f aca="false" ca="false" dt2D="false" dtr="false" t="normal">+Z288-M288</f>
        <v>0</v>
      </c>
      <c r="T288" s="54" t="n">
        <f aca="false" ca="false" dt2D="false" dtr="false" t="normal">$M288/($J288+$K288)</f>
        <v>6796.823675388079</v>
      </c>
      <c r="U288" s="54" t="n">
        <f aca="false" ca="false" dt2D="false" dtr="false" t="normal">$M288/($J288+$K288)</f>
        <v>6796.823675388079</v>
      </c>
      <c r="V288" s="52" t="n">
        <v>2026</v>
      </c>
      <c r="W288" s="56" t="n">
        <v>1341143.94</v>
      </c>
      <c r="X288" s="56" t="n">
        <f aca="false" ca="false" dt2D="false" dtr="false" t="normal">+(J288*12.98+K288*25.97)*12</f>
        <v>694713.858</v>
      </c>
      <c r="Y288" s="56" t="n">
        <f aca="false" ca="false" dt2D="false" dtr="false" t="normal">+(J288*12.98+K288*25.97)*12*30</f>
        <v>20841415.740000002</v>
      </c>
      <c r="Z288" s="72" t="n">
        <f aca="false" ca="true" dt2D="false" dtr="false" t="normal">SUBTOTAL(9, AA288:AO288)</f>
        <v>24348737.229999997</v>
      </c>
      <c r="AA288" s="58" t="n">
        <v>9777305.43</v>
      </c>
      <c r="AB288" s="63" t="n"/>
      <c r="AC288" s="58" t="n">
        <v>4231046.19</v>
      </c>
      <c r="AD288" s="63" t="n"/>
      <c r="AE288" s="63" t="n"/>
      <c r="AF288" s="58" t="n"/>
      <c r="AG288" s="58" t="n">
        <v>0</v>
      </c>
      <c r="AH288" s="58" t="n"/>
      <c r="AI288" s="63" t="n"/>
      <c r="AJ288" s="63" t="n"/>
      <c r="AK288" s="63" t="n"/>
      <c r="AL288" s="63" t="n"/>
      <c r="AM288" s="58" t="n">
        <v>8145890.6</v>
      </c>
      <c r="AN288" s="58" t="n">
        <v>759577.08</v>
      </c>
      <c r="AO288" s="58" t="n">
        <v>1434917.93</v>
      </c>
      <c r="AP288" s="4" t="n">
        <f aca="false" ca="false" dt2D="false" dtr="false" t="normal">COUNTIF(AA288:AL288, "&gt;0")</f>
        <v>2</v>
      </c>
      <c r="AQ288" s="4" t="n">
        <f aca="false" ca="false" dt2D="false" dtr="false" t="normal">COUNTIF(AM288:AO288, "&gt;0")</f>
        <v>3</v>
      </c>
      <c r="AR288" s="4" t="n">
        <f aca="false" ca="false" dt2D="false" dtr="false" t="normal">+AP288+AQ288</f>
        <v>5</v>
      </c>
    </row>
    <row customHeight="true" ht="12.75" outlineLevel="0" r="289">
      <c r="A289" s="49" t="n">
        <f aca="false" ca="false" dt2D="false" dtr="false" t="normal">+A288+1</f>
        <v>276</v>
      </c>
      <c r="B289" s="49" t="n">
        <f aca="false" ca="false" dt2D="false" dtr="false" t="normal">+B288+1</f>
        <v>46</v>
      </c>
      <c r="C289" s="50" t="s">
        <v>222</v>
      </c>
      <c r="D289" s="49" t="s">
        <v>404</v>
      </c>
      <c r="E289" s="53" t="s">
        <v>67</v>
      </c>
      <c r="F289" s="52" t="s">
        <v>56</v>
      </c>
      <c r="G289" s="52" t="n">
        <v>3</v>
      </c>
      <c r="H289" s="52" t="n">
        <v>2</v>
      </c>
      <c r="I289" s="53" t="n">
        <v>1245.06</v>
      </c>
      <c r="J289" s="53" t="n">
        <v>890.12</v>
      </c>
      <c r="K289" s="53" t="n">
        <v>354.94</v>
      </c>
      <c r="L289" s="51" t="n">
        <v>45</v>
      </c>
      <c r="M289" s="54" t="n">
        <f aca="false" ca="false" dt2D="false" dtr="false" t="normal">SUM(N289:R289)</f>
        <v>14228408.719999999</v>
      </c>
      <c r="N289" s="54" t="n"/>
      <c r="O289" s="54" t="n">
        <v>6331997.7868</v>
      </c>
      <c r="P289" s="54" t="n">
        <v>0</v>
      </c>
      <c r="Q289" s="54" t="n">
        <v>576728.7172</v>
      </c>
      <c r="R289" s="54" t="n">
        <v>7319682.216</v>
      </c>
      <c r="S289" s="54" t="n">
        <f aca="false" ca="false" dt2D="false" dtr="false" t="normal">+Z289-M289</f>
        <v>0</v>
      </c>
      <c r="T289" s="54" t="n">
        <f aca="false" ca="false" dt2D="false" dtr="false" t="normal">$M289/($J289+$K289)</f>
        <v>11427.889997269207</v>
      </c>
      <c r="U289" s="54" t="n">
        <f aca="false" ca="false" dt2D="false" dtr="false" t="normal">$M289/($J289+$K289)</f>
        <v>11427.889997269207</v>
      </c>
      <c r="V289" s="52" t="n">
        <v>2026</v>
      </c>
      <c r="W289" s="56" t="n">
        <v>332739.31</v>
      </c>
      <c r="X289" s="56" t="n">
        <f aca="false" ca="false" dt2D="false" dtr="false" t="normal">+(J289*12.71+K289*25.41)*12</f>
        <v>243989.40720000005</v>
      </c>
      <c r="Y289" s="56" t="n">
        <f aca="false" ca="false" dt2D="false" dtr="false" t="normal">+(J289*12.71+K289*25.41)*12*30</f>
        <v>7319682.216000001</v>
      </c>
      <c r="Z289" s="72" t="n">
        <f aca="false" ca="true" dt2D="false" dtr="false" t="normal">SUBTOTAL(9, AA289:AO289)</f>
        <v>14228408.719999999</v>
      </c>
      <c r="AA289" s="58" t="n"/>
      <c r="AB289" s="58" t="n"/>
      <c r="AC289" s="58" t="n"/>
      <c r="AD289" s="58" t="n"/>
      <c r="AE289" s="58" t="n"/>
      <c r="AF289" s="58" t="n"/>
      <c r="AG289" s="58" t="n">
        <v>0</v>
      </c>
      <c r="AH289" s="58" t="n"/>
      <c r="AI289" s="58" t="n">
        <v>12531528.7</v>
      </c>
      <c r="AJ289" s="58" t="n"/>
      <c r="AK289" s="58" t="n"/>
      <c r="AL289" s="58" t="n"/>
      <c r="AM289" s="58" t="n">
        <v>1280556.78</v>
      </c>
      <c r="AN289" s="58" t="n">
        <v>142284.09</v>
      </c>
      <c r="AO289" s="58" t="n">
        <v>274039.15</v>
      </c>
      <c r="AP289" s="4" t="n">
        <f aca="false" ca="false" dt2D="false" dtr="false" t="normal">COUNTIF(AA289:AL289, "&gt;0")</f>
        <v>1</v>
      </c>
      <c r="AQ289" s="4" t="n">
        <f aca="false" ca="false" dt2D="false" dtr="false" t="normal">COUNTIF(AM289:AO289, "&gt;0")</f>
        <v>3</v>
      </c>
      <c r="AR289" s="4" t="n">
        <f aca="false" ca="false" dt2D="false" dtr="false" t="normal">+AP289+AQ289</f>
        <v>4</v>
      </c>
    </row>
    <row customHeight="true" ht="12.75" outlineLevel="0" r="290">
      <c r="A290" s="49" t="n">
        <f aca="false" ca="false" dt2D="false" dtr="false" t="normal">+A289+1</f>
        <v>277</v>
      </c>
      <c r="B290" s="49" t="n">
        <f aca="false" ca="false" dt2D="false" dtr="false" t="normal">+B289+1</f>
        <v>47</v>
      </c>
      <c r="C290" s="50" t="s">
        <v>222</v>
      </c>
      <c r="D290" s="49" t="s">
        <v>405</v>
      </c>
      <c r="E290" s="53" t="s">
        <v>188</v>
      </c>
      <c r="F290" s="52" t="s">
        <v>56</v>
      </c>
      <c r="G290" s="52" t="n">
        <v>5</v>
      </c>
      <c r="H290" s="52" t="n">
        <v>3</v>
      </c>
      <c r="I290" s="53" t="n">
        <v>2889.86</v>
      </c>
      <c r="J290" s="53" t="n">
        <v>2889.86</v>
      </c>
      <c r="K290" s="53" t="n">
        <v>0</v>
      </c>
      <c r="L290" s="51" t="n">
        <v>108</v>
      </c>
      <c r="M290" s="54" t="n">
        <f aca="false" ca="false" dt2D="false" dtr="false" t="normal">SUM(N290:R290)</f>
        <v>16255433.599999998</v>
      </c>
      <c r="N290" s="54" t="n"/>
      <c r="O290" s="54" t="n">
        <v>4747760.42679999</v>
      </c>
      <c r="P290" s="54" t="n">
        <v>0</v>
      </c>
      <c r="Q290" s="54" t="n">
        <v>2284829.7572</v>
      </c>
      <c r="R290" s="54" t="n">
        <v>9222843.41600001</v>
      </c>
      <c r="S290" s="54" t="n">
        <f aca="false" ca="false" dt2D="false" dtr="false" t="normal">+Z290-M290</f>
        <v>0</v>
      </c>
      <c r="T290" s="54" t="n">
        <f aca="false" ca="false" dt2D="false" dtr="false" t="normal">$M290/($J290+$K290)</f>
        <v>5624.9899995155465</v>
      </c>
      <c r="U290" s="54" t="n">
        <f aca="false" ca="false" dt2D="false" dtr="false" t="normal">$M290/($J290+$K290)</f>
        <v>5624.9899995155465</v>
      </c>
      <c r="V290" s="52" t="n">
        <v>2026</v>
      </c>
      <c r="W290" s="56" t="n">
        <v>1844068.31</v>
      </c>
      <c r="X290" s="56" t="n">
        <f aca="false" ca="false" dt2D="false" dtr="false" t="normal">+(J290*12.71+K290*25.41)*12</f>
        <v>440761.44720000005</v>
      </c>
      <c r="Y290" s="56" t="n">
        <f aca="false" ca="false" dt2D="false" dtr="false" t="normal">+(J290*12.71+K290*25.41)*12*30</f>
        <v>13222843.416000001</v>
      </c>
      <c r="Z290" s="72" t="n">
        <f aca="false" ca="true" dt2D="false" dtr="false" t="normal">SUBTOTAL(9, AA290:AO290)</f>
        <v>16255433.6</v>
      </c>
      <c r="AA290" s="58" t="n"/>
      <c r="AB290" s="58" t="n"/>
      <c r="AC290" s="58" t="n"/>
      <c r="AD290" s="58" t="n"/>
      <c r="AE290" s="58" t="n"/>
      <c r="AF290" s="58" t="n"/>
      <c r="AG290" s="58" t="n">
        <v>0</v>
      </c>
      <c r="AH290" s="58" t="n"/>
      <c r="AI290" s="58" t="n">
        <v>14316810.59</v>
      </c>
      <c r="AJ290" s="58" t="n"/>
      <c r="AK290" s="58" t="n"/>
      <c r="AL290" s="58" t="n"/>
      <c r="AM290" s="58" t="n">
        <v>1462989.02</v>
      </c>
      <c r="AN290" s="58" t="n">
        <v>162554.34</v>
      </c>
      <c r="AO290" s="58" t="n">
        <v>313079.65</v>
      </c>
      <c r="AP290" s="4" t="n">
        <f aca="false" ca="false" dt2D="false" dtr="false" t="normal">COUNTIF(AA290:AL290, "&gt;0")</f>
        <v>1</v>
      </c>
      <c r="AQ290" s="4" t="n">
        <f aca="false" ca="false" dt2D="false" dtr="false" t="normal">COUNTIF(AM290:AO290, "&gt;0")</f>
        <v>3</v>
      </c>
      <c r="AR290" s="4" t="n">
        <f aca="false" ca="false" dt2D="false" dtr="false" t="normal">+AP290+AQ290</f>
        <v>4</v>
      </c>
    </row>
    <row customHeight="true" ht="12.75" outlineLevel="0" r="291">
      <c r="A291" s="49" t="n">
        <f aca="false" ca="false" dt2D="false" dtr="false" t="normal">+A290+1</f>
        <v>278</v>
      </c>
      <c r="B291" s="49" t="n">
        <f aca="false" ca="false" dt2D="false" dtr="false" t="normal">+B290+1</f>
        <v>48</v>
      </c>
      <c r="C291" s="50" t="s">
        <v>222</v>
      </c>
      <c r="D291" s="49" t="s">
        <v>406</v>
      </c>
      <c r="E291" s="53" t="s">
        <v>67</v>
      </c>
      <c r="F291" s="52" t="s">
        <v>56</v>
      </c>
      <c r="G291" s="52" t="n">
        <v>5</v>
      </c>
      <c r="H291" s="52" t="n">
        <v>3</v>
      </c>
      <c r="I291" s="53" t="n">
        <v>2716.09</v>
      </c>
      <c r="J291" s="53" t="n">
        <v>2716.09</v>
      </c>
      <c r="K291" s="53" t="n">
        <v>0</v>
      </c>
      <c r="L291" s="51" t="n">
        <v>33</v>
      </c>
      <c r="M291" s="54" t="n">
        <f aca="false" ca="false" dt2D="false" dtr="false" t="normal">SUM(N291:R291)</f>
        <v>14728521.129999999</v>
      </c>
      <c r="N291" s="54" t="n"/>
      <c r="O291" s="54" t="n">
        <v>1253128.8492</v>
      </c>
      <c r="P291" s="54" t="n">
        <v>0</v>
      </c>
      <c r="Q291" s="54" t="n">
        <v>1047650.8768</v>
      </c>
      <c r="R291" s="54" t="n">
        <v>12427741.404</v>
      </c>
      <c r="S291" s="54" t="n">
        <f aca="false" ca="false" dt2D="false" dtr="false" t="normal">+Z291-M291</f>
        <v>0</v>
      </c>
      <c r="T291" s="54" t="n">
        <f aca="false" ca="false" dt2D="false" dtr="false" t="normal">$M291/($J291+$K291)</f>
        <v>5422.692594869831</v>
      </c>
      <c r="U291" s="54" t="n">
        <f aca="false" ca="false" dt2D="false" dtr="false" t="normal">$M291/($J291+$K291)</f>
        <v>5422.692594869831</v>
      </c>
      <c r="V291" s="52" t="n">
        <v>2026</v>
      </c>
      <c r="W291" s="56" t="n">
        <v>633392.83</v>
      </c>
      <c r="X291" s="56" t="n">
        <f aca="false" ca="false" dt2D="false" dtr="false" t="normal">+(J291*12.71+K291*25.41)*12</f>
        <v>414258.0468</v>
      </c>
      <c r="Y291" s="56" t="n">
        <f aca="false" ca="false" dt2D="false" dtr="false" t="normal">+(J291*12.71+K291*25.41)*12*30</f>
        <v>12427741.404000001</v>
      </c>
      <c r="Z291" s="72" t="n">
        <f aca="false" ca="true" dt2D="false" dtr="false" t="normal">SUBTOTAL(9, AA291:AO291)</f>
        <v>14728521.129999999</v>
      </c>
      <c r="AA291" s="58" t="n">
        <v>7412981.21</v>
      </c>
      <c r="AB291" s="63" t="n"/>
      <c r="AC291" s="58" t="n">
        <v>3207904.89</v>
      </c>
      <c r="AD291" s="63" t="n"/>
      <c r="AE291" s="58" t="n"/>
      <c r="AF291" s="58" t="n"/>
      <c r="AG291" s="58" t="n">
        <v>0</v>
      </c>
      <c r="AH291" s="58" t="n"/>
      <c r="AI291" s="63" t="n"/>
      <c r="AJ291" s="58" t="n"/>
      <c r="AK291" s="58" t="n"/>
      <c r="AL291" s="58" t="n"/>
      <c r="AM291" s="58" t="n">
        <v>3126738.64</v>
      </c>
      <c r="AN291" s="58" t="n">
        <v>335986.85</v>
      </c>
      <c r="AO291" s="58" t="n">
        <v>644909.54</v>
      </c>
      <c r="AP291" s="4" t="n">
        <f aca="false" ca="false" dt2D="false" dtr="false" t="normal">COUNTIF(AA291:AL291, "&gt;0")</f>
        <v>2</v>
      </c>
      <c r="AQ291" s="4" t="n">
        <f aca="false" ca="false" dt2D="false" dtr="false" t="normal">COUNTIF(AM291:AO291, "&gt;0")</f>
        <v>3</v>
      </c>
      <c r="AR291" s="4" t="n">
        <f aca="false" ca="false" dt2D="false" dtr="false" t="normal">+AP291+AQ291</f>
        <v>5</v>
      </c>
    </row>
    <row customHeight="true" ht="12.75" outlineLevel="0" r="292">
      <c r="A292" s="49" t="n">
        <f aca="false" ca="false" dt2D="false" dtr="false" t="normal">+A291+1</f>
        <v>279</v>
      </c>
      <c r="B292" s="49" t="n">
        <f aca="false" ca="false" dt2D="false" dtr="false" t="normal">+B291+1</f>
        <v>49</v>
      </c>
      <c r="C292" s="50" t="s">
        <v>222</v>
      </c>
      <c r="D292" s="49" t="s">
        <v>407</v>
      </c>
      <c r="E292" s="53" t="s">
        <v>346</v>
      </c>
      <c r="F292" s="52" t="s">
        <v>56</v>
      </c>
      <c r="G292" s="52" t="n">
        <v>3</v>
      </c>
      <c r="H292" s="52" t="n">
        <v>4</v>
      </c>
      <c r="I292" s="53" t="n">
        <v>1829.34</v>
      </c>
      <c r="J292" s="53" t="n">
        <v>1829.34</v>
      </c>
      <c r="K292" s="53" t="n">
        <v>0</v>
      </c>
      <c r="L292" s="51" t="n">
        <v>91</v>
      </c>
      <c r="M292" s="54" t="n">
        <f aca="false" ca="false" dt2D="false" dtr="false" t="normal">SUM(N292:R292)</f>
        <v>6034297.9799999995</v>
      </c>
      <c r="N292" s="54" t="n"/>
      <c r="O292" s="54" t="n"/>
      <c r="P292" s="54" t="n">
        <v>0</v>
      </c>
      <c r="Q292" s="54" t="n">
        <v>337791.3068</v>
      </c>
      <c r="R292" s="54" t="n">
        <v>5696506.6732</v>
      </c>
      <c r="S292" s="54" t="n">
        <f aca="false" ca="false" dt2D="false" dtr="false" t="normal">+Z292-M292</f>
        <v>0</v>
      </c>
      <c r="T292" s="54" t="n">
        <f aca="false" ca="false" dt2D="false" dtr="false" t="normal">$M292/($J292+$K292)</f>
        <v>3298.6202564859454</v>
      </c>
      <c r="U292" s="54" t="n">
        <f aca="false" ca="false" dt2D="false" dtr="false" t="normal">$M292/($J292+$K292)</f>
        <v>3298.6202564859454</v>
      </c>
      <c r="V292" s="52" t="n">
        <v>2026</v>
      </c>
      <c r="W292" s="56" t="n">
        <v>58780.37</v>
      </c>
      <c r="X292" s="56" t="n">
        <f aca="false" ca="false" dt2D="false" dtr="false" t="normal">+(J292*12.71+K292*25.41)*12</f>
        <v>279010.9368</v>
      </c>
      <c r="Y292" s="56" t="n">
        <f aca="false" ca="false" dt2D="false" dtr="false" t="normal">+(J292*12.71+K292*25.41)*12*30</f>
        <v>8370328.104</v>
      </c>
      <c r="Z292" s="72" t="n">
        <f aca="false" ca="true" dt2D="false" dtr="false" t="normal">SUBTOTAL(9, AA292:AO292)</f>
        <v>6034297.9799999995</v>
      </c>
      <c r="AA292" s="58" t="n"/>
      <c r="AB292" s="58" t="n"/>
      <c r="AC292" s="58" t="n"/>
      <c r="AD292" s="58" t="n"/>
      <c r="AE292" s="58" t="n"/>
      <c r="AF292" s="58" t="n"/>
      <c r="AG292" s="58" t="n">
        <v>0</v>
      </c>
      <c r="AH292" s="58" t="n"/>
      <c r="AI292" s="58" t="n"/>
      <c r="AJ292" s="58" t="n">
        <v>3427317.09</v>
      </c>
      <c r="AK292" s="58" t="n"/>
      <c r="AL292" s="63" t="n"/>
      <c r="AM292" s="58" t="n">
        <v>2020195.04</v>
      </c>
      <c r="AN292" s="58" t="n">
        <v>202019.5</v>
      </c>
      <c r="AO292" s="58" t="n">
        <v>384766.35</v>
      </c>
      <c r="AP292" s="4" t="n">
        <f aca="false" ca="false" dt2D="false" dtr="false" t="normal">COUNTIF(AA292:AL292, "&gt;0")</f>
        <v>1</v>
      </c>
      <c r="AQ292" s="4" t="n">
        <f aca="false" ca="false" dt2D="false" dtr="false" t="normal">COUNTIF(AM292:AO292, "&gt;0")</f>
        <v>3</v>
      </c>
      <c r="AR292" s="4" t="n">
        <f aca="false" ca="false" dt2D="false" dtr="false" t="normal">+AP292+AQ292</f>
        <v>4</v>
      </c>
    </row>
    <row customHeight="true" ht="12.75" outlineLevel="0" r="293">
      <c r="A293" s="49" t="n">
        <f aca="false" ca="false" dt2D="false" dtr="false" t="normal">+A292+1</f>
        <v>280</v>
      </c>
      <c r="B293" s="49" t="n">
        <f aca="false" ca="false" dt2D="false" dtr="false" t="normal">+B292+1</f>
        <v>50</v>
      </c>
      <c r="C293" s="50" t="s">
        <v>222</v>
      </c>
      <c r="D293" s="49" t="s">
        <v>408</v>
      </c>
      <c r="E293" s="53" t="s">
        <v>290</v>
      </c>
      <c r="F293" s="52" t="s">
        <v>56</v>
      </c>
      <c r="G293" s="52" t="n">
        <v>3</v>
      </c>
      <c r="H293" s="52" t="n">
        <v>2</v>
      </c>
      <c r="I293" s="53" t="n">
        <v>918.48</v>
      </c>
      <c r="J293" s="53" t="n">
        <v>918.48</v>
      </c>
      <c r="K293" s="53" t="n">
        <v>0</v>
      </c>
      <c r="L293" s="51" t="n">
        <v>40</v>
      </c>
      <c r="M293" s="54" t="n">
        <f aca="false" ca="false" dt2D="false" dtr="false" t="normal">SUM(N293:R293)</f>
        <v>6465095.68</v>
      </c>
      <c r="N293" s="54" t="n"/>
      <c r="O293" s="54" t="n">
        <v>1757246.5124</v>
      </c>
      <c r="P293" s="54" t="n">
        <v>0</v>
      </c>
      <c r="Q293" s="54" t="n">
        <v>505252.0796</v>
      </c>
      <c r="R293" s="54" t="n">
        <v>4202597.088</v>
      </c>
      <c r="S293" s="54" t="n">
        <f aca="false" ca="false" dt2D="false" dtr="false" t="normal">+Z293-M293</f>
        <v>0</v>
      </c>
      <c r="T293" s="54" t="n">
        <f aca="false" ca="false" dt2D="false" dtr="false" t="normal">$M293/($J293+$K293)</f>
        <v>7038.90741224632</v>
      </c>
      <c r="U293" s="54" t="n">
        <f aca="false" ca="false" dt2D="false" dtr="false" t="normal">$M293/($J293+$K293)</f>
        <v>7038.90741224632</v>
      </c>
      <c r="V293" s="52" t="n">
        <v>2026</v>
      </c>
      <c r="W293" s="56" t="n">
        <v>365165.51</v>
      </c>
      <c r="X293" s="56" t="n">
        <f aca="false" ca="false" dt2D="false" dtr="false" t="normal">+(J293*12.71+K293*25.41)*12</f>
        <v>140086.56960000002</v>
      </c>
      <c r="Y293" s="56" t="n">
        <f aca="false" ca="false" dt2D="false" dtr="false" t="normal">+(J293*12.71+K293*25.41)*12*30</f>
        <v>4202597.088</v>
      </c>
      <c r="Z293" s="72" t="n">
        <f aca="false" ca="true" dt2D="false" dtr="false" t="normal">SUBTOTAL(9, AA293:AO293)</f>
        <v>6465095.68</v>
      </c>
      <c r="AA293" s="58" t="n">
        <v>3195661.94</v>
      </c>
      <c r="AB293" s="63" t="n"/>
      <c r="AC293" s="63" t="n"/>
      <c r="AD293" s="63" t="n"/>
      <c r="AE293" s="58" t="n"/>
      <c r="AF293" s="58" t="n"/>
      <c r="AG293" s="58" t="n">
        <v>0</v>
      </c>
      <c r="AH293" s="58" t="n"/>
      <c r="AI293" s="63" t="n"/>
      <c r="AJ293" s="58" t="n"/>
      <c r="AK293" s="58" t="n"/>
      <c r="AL293" s="63" t="n"/>
      <c r="AM293" s="58" t="n">
        <v>2497557.73</v>
      </c>
      <c r="AN293" s="58" t="n">
        <v>264645.59</v>
      </c>
      <c r="AO293" s="58" t="n">
        <v>507230.42</v>
      </c>
      <c r="AP293" s="4" t="n">
        <f aca="false" ca="false" dt2D="false" dtr="false" t="normal">COUNTIF(AA293:AL293, "&gt;0")</f>
        <v>1</v>
      </c>
      <c r="AQ293" s="4" t="n">
        <f aca="false" ca="false" dt2D="false" dtr="false" t="normal">COUNTIF(AM293:AO293, "&gt;0")</f>
        <v>3</v>
      </c>
      <c r="AR293" s="4" t="n">
        <f aca="false" ca="false" dt2D="false" dtr="false" t="normal">+AP293+AQ293</f>
        <v>4</v>
      </c>
    </row>
    <row customHeight="true" ht="12.75" outlineLevel="0" r="294">
      <c r="A294" s="49" t="n">
        <f aca="false" ca="false" dt2D="false" dtr="false" t="normal">+A293+1</f>
        <v>281</v>
      </c>
      <c r="B294" s="49" t="n">
        <f aca="false" ca="false" dt2D="false" dtr="false" t="normal">+B293+1</f>
        <v>51</v>
      </c>
      <c r="C294" s="50" t="s">
        <v>222</v>
      </c>
      <c r="D294" s="49" t="s">
        <v>409</v>
      </c>
      <c r="E294" s="53" t="s">
        <v>290</v>
      </c>
      <c r="F294" s="52" t="s">
        <v>56</v>
      </c>
      <c r="G294" s="52" t="n">
        <v>3</v>
      </c>
      <c r="H294" s="52" t="n">
        <v>2</v>
      </c>
      <c r="I294" s="53" t="n">
        <v>913.25</v>
      </c>
      <c r="J294" s="53" t="n">
        <v>913.25</v>
      </c>
      <c r="K294" s="53" t="n">
        <v>0</v>
      </c>
      <c r="L294" s="51" t="n">
        <v>40</v>
      </c>
      <c r="M294" s="54" t="n">
        <f aca="false" ca="false" dt2D="false" dtr="false" t="normal">SUM(N294:R294)</f>
        <v>7339323.960000001</v>
      </c>
      <c r="N294" s="54" t="n"/>
      <c r="O294" s="54" t="n">
        <v>2680272.09</v>
      </c>
      <c r="P294" s="54" t="n">
        <v>0</v>
      </c>
      <c r="Q294" s="54" t="n">
        <v>480385.17</v>
      </c>
      <c r="R294" s="54" t="n">
        <v>4178666.7</v>
      </c>
      <c r="S294" s="54" t="n">
        <f aca="false" ca="false" dt2D="false" dtr="false" t="normal">+Z294-M294</f>
        <v>0</v>
      </c>
      <c r="T294" s="54" t="n">
        <f aca="false" ca="false" dt2D="false" dtr="false" t="normal">$M294/($J294+$K294)</f>
        <v>8036.489416917603</v>
      </c>
      <c r="U294" s="54" t="n">
        <f aca="false" ca="false" dt2D="false" dtr="false" t="normal">$M294/($J294+$K294)</f>
        <v>8036.489416917603</v>
      </c>
      <c r="V294" s="52" t="n">
        <v>2026</v>
      </c>
      <c r="W294" s="56" t="n">
        <v>341096.28</v>
      </c>
      <c r="X294" s="56" t="n">
        <f aca="false" ca="false" dt2D="false" dtr="false" t="normal">+(J294*12.71+K294*25.41)*12</f>
        <v>139288.89</v>
      </c>
      <c r="Y294" s="56" t="n">
        <f aca="false" ca="false" dt2D="false" dtr="false" t="normal">+(J294*12.71+K294*25.41)*12*30</f>
        <v>4178666.7</v>
      </c>
      <c r="Z294" s="72" t="n">
        <f aca="false" ca="true" dt2D="false" dtr="false" t="normal">SUBTOTAL(9, AA294:AO294)</f>
        <v>7339323.960000001</v>
      </c>
      <c r="AA294" s="58" t="n">
        <v>3177465.23</v>
      </c>
      <c r="AB294" s="63" t="n"/>
      <c r="AC294" s="58" t="n">
        <v>911041.77</v>
      </c>
      <c r="AD294" s="63" t="n"/>
      <c r="AE294" s="58" t="n"/>
      <c r="AF294" s="58" t="n"/>
      <c r="AG294" s="58" t="n">
        <v>0</v>
      </c>
      <c r="AH294" s="58" t="n"/>
      <c r="AI294" s="63" t="n"/>
      <c r="AJ294" s="58" t="n"/>
      <c r="AK294" s="58" t="n"/>
      <c r="AL294" s="63" t="n"/>
      <c r="AM294" s="58" t="n">
        <v>2483336.16</v>
      </c>
      <c r="AN294" s="58" t="n">
        <v>263138.65</v>
      </c>
      <c r="AO294" s="58" t="n">
        <v>504342.15</v>
      </c>
      <c r="AP294" s="4" t="n">
        <f aca="false" ca="false" dt2D="false" dtr="false" t="normal">COUNTIF(AA294:AL294, "&gt;0")</f>
        <v>2</v>
      </c>
      <c r="AQ294" s="4" t="n">
        <f aca="false" ca="false" dt2D="false" dtr="false" t="normal">COUNTIF(AM294:AO294, "&gt;0")</f>
        <v>3</v>
      </c>
      <c r="AR294" s="4" t="n">
        <f aca="false" ca="false" dt2D="false" dtr="false" t="normal">+AP294+AQ294</f>
        <v>5</v>
      </c>
    </row>
    <row customHeight="true" ht="12.75" outlineLevel="0" r="295">
      <c r="A295" s="49" t="n">
        <f aca="false" ca="false" dt2D="false" dtr="false" t="normal">+A294+1</f>
        <v>282</v>
      </c>
      <c r="B295" s="49" t="n">
        <f aca="false" ca="false" dt2D="false" dtr="false" t="normal">+B294+1</f>
        <v>52</v>
      </c>
      <c r="C295" s="50" t="s">
        <v>222</v>
      </c>
      <c r="D295" s="49" t="s">
        <v>410</v>
      </c>
      <c r="E295" s="53" t="s">
        <v>411</v>
      </c>
      <c r="F295" s="52" t="s">
        <v>56</v>
      </c>
      <c r="G295" s="52" t="n">
        <v>2</v>
      </c>
      <c r="H295" s="52" t="n">
        <v>2</v>
      </c>
      <c r="I295" s="53" t="n">
        <v>892.17</v>
      </c>
      <c r="J295" s="53" t="n">
        <v>637.97</v>
      </c>
      <c r="K295" s="53" t="n">
        <v>254.2</v>
      </c>
      <c r="L295" s="51" t="n">
        <v>27</v>
      </c>
      <c r="M295" s="54" t="n">
        <f aca="false" ca="false" dt2D="false" dtr="false" t="normal">SUM(N295:R295)</f>
        <v>7933336.220000001</v>
      </c>
      <c r="N295" s="54" t="n"/>
      <c r="O295" s="54" t="n">
        <v>3233379.8996</v>
      </c>
      <c r="P295" s="54" t="n">
        <v>0</v>
      </c>
      <c r="Q295" s="54" t="n">
        <v>174813.8484</v>
      </c>
      <c r="R295" s="54" t="n">
        <v>4525142.472</v>
      </c>
      <c r="S295" s="54" t="n">
        <f aca="false" ca="false" dt2D="false" dtr="false" t="normal">+Z295-M295</f>
        <v>0</v>
      </c>
      <c r="T295" s="54" t="n">
        <f aca="false" ca="false" dt2D="false" dtr="false" t="normal">$M295/($J295+$K295)</f>
        <v>8892.179988118856</v>
      </c>
      <c r="U295" s="54" t="n">
        <f aca="false" ca="false" dt2D="false" dtr="false" t="normal">$M295/($J295+$K295)</f>
        <v>8892.179988118856</v>
      </c>
      <c r="V295" s="52" t="n">
        <v>2026</v>
      </c>
      <c r="W295" s="56" t="n">
        <v>0</v>
      </c>
      <c r="X295" s="56" t="n">
        <f aca="false" ca="false" dt2D="false" dtr="false" t="normal">+(J295*12.71+K295*25.41)*12</f>
        <v>174813.84840000002</v>
      </c>
      <c r="Y295" s="56" t="n">
        <f aca="false" ca="false" dt2D="false" dtr="false" t="normal">+(J295*12.71+K295*25.41)*12*30-'[3]Лист1'!$AQ$59</f>
        <v>4525142.472000001</v>
      </c>
      <c r="Z295" s="72" t="n">
        <f aca="false" ca="true" dt2D="false" dtr="false" t="normal">SUBTOTAL(9, AA295:AO295)</f>
        <v>7933336.220000001</v>
      </c>
      <c r="AA295" s="58" t="n"/>
      <c r="AB295" s="58" t="n"/>
      <c r="AC295" s="58" t="n"/>
      <c r="AD295" s="58" t="n"/>
      <c r="AE295" s="58" t="n"/>
      <c r="AF295" s="58" t="n"/>
      <c r="AG295" s="58" t="n">
        <v>0</v>
      </c>
      <c r="AH295" s="58" t="n"/>
      <c r="AI295" s="58" t="n"/>
      <c r="AJ295" s="58" t="n"/>
      <c r="AK295" s="58" t="n"/>
      <c r="AL295" s="58" t="n">
        <v>6909570.92</v>
      </c>
      <c r="AM295" s="58" t="n">
        <v>793333.62</v>
      </c>
      <c r="AN295" s="58" t="n">
        <v>79333.36</v>
      </c>
      <c r="AO295" s="58" t="n">
        <v>151098.32</v>
      </c>
      <c r="AP295" s="4" t="n">
        <f aca="false" ca="false" dt2D="false" dtr="false" t="normal">COUNTIF(AA295:AL295, "&gt;0")</f>
        <v>1</v>
      </c>
      <c r="AQ295" s="4" t="n">
        <f aca="false" ca="false" dt2D="false" dtr="false" t="normal">COUNTIF(AM295:AO295, "&gt;0")</f>
        <v>3</v>
      </c>
      <c r="AR295" s="4" t="n">
        <f aca="false" ca="false" dt2D="false" dtr="false" t="normal">+AP295+AQ295</f>
        <v>4</v>
      </c>
    </row>
    <row customHeight="true" ht="12.75" outlineLevel="0" r="296">
      <c r="A296" s="49" t="n">
        <f aca="false" ca="false" dt2D="false" dtr="false" t="normal">+A295+1</f>
        <v>283</v>
      </c>
      <c r="B296" s="49" t="n">
        <f aca="false" ca="false" dt2D="false" dtr="false" t="normal">+B295+1</f>
        <v>53</v>
      </c>
      <c r="C296" s="50" t="s">
        <v>222</v>
      </c>
      <c r="D296" s="49" t="s">
        <v>412</v>
      </c>
      <c r="E296" s="53" t="s">
        <v>247</v>
      </c>
      <c r="F296" s="52" t="s">
        <v>56</v>
      </c>
      <c r="G296" s="52" t="n">
        <v>2</v>
      </c>
      <c r="H296" s="52" t="n">
        <v>2</v>
      </c>
      <c r="I296" s="53" t="n">
        <v>814.22</v>
      </c>
      <c r="J296" s="53" t="n">
        <v>596</v>
      </c>
      <c r="K296" s="53" t="n">
        <v>218.22</v>
      </c>
      <c r="L296" s="51" t="n">
        <v>18</v>
      </c>
      <c r="M296" s="54" t="n">
        <f aca="false" ca="false" dt2D="false" dtr="false" t="normal">SUM(N296:R296)</f>
        <v>7240190.8</v>
      </c>
      <c r="N296" s="54" t="n"/>
      <c r="O296" s="54" t="n">
        <v>2553160.8356</v>
      </c>
      <c r="P296" s="54" t="n">
        <v>0</v>
      </c>
      <c r="Q296" s="54" t="n">
        <v>157441.5624</v>
      </c>
      <c r="R296" s="54" t="n">
        <v>4529588.402</v>
      </c>
      <c r="S296" s="54" t="n">
        <f aca="false" ca="false" dt2D="false" dtr="false" t="normal">+Z296-M296</f>
        <v>0</v>
      </c>
      <c r="T296" s="54" t="n">
        <f aca="false" ca="false" dt2D="false" dtr="false" t="normal">$M296/($J296+$K296)</f>
        <v>8892.180000491267</v>
      </c>
      <c r="U296" s="54" t="n">
        <f aca="false" ca="false" dt2D="false" dtr="false" t="normal">$M296/($J296+$K296)</f>
        <v>8892.180000491267</v>
      </c>
      <c r="V296" s="52" t="n">
        <v>2026</v>
      </c>
      <c r="W296" s="56" t="n">
        <v>0</v>
      </c>
      <c r="X296" s="56" t="n">
        <f aca="false" ca="false" dt2D="false" dtr="false" t="normal">+(J296*12.71+K296*25.41)*12</f>
        <v>157441.5624</v>
      </c>
      <c r="Y296" s="56" t="n">
        <f aca="false" ca="false" dt2D="false" dtr="false" t="normal">+(J296*12.71+K296*25.41)*12*30-'[3]Лист1'!$AQ$60</f>
        <v>4529588.402</v>
      </c>
      <c r="Z296" s="72" t="n">
        <f aca="false" ca="true" dt2D="false" dtr="false" t="normal">SUBTOTAL(9, AA296:AO296)</f>
        <v>7240190.8</v>
      </c>
      <c r="AA296" s="58" t="n"/>
      <c r="AB296" s="58" t="n"/>
      <c r="AC296" s="58" t="n"/>
      <c r="AD296" s="58" t="n"/>
      <c r="AE296" s="58" t="n"/>
      <c r="AF296" s="58" t="n"/>
      <c r="AG296" s="58" t="n">
        <v>0</v>
      </c>
      <c r="AH296" s="58" t="n"/>
      <c r="AI296" s="58" t="n"/>
      <c r="AJ296" s="58" t="n"/>
      <c r="AK296" s="58" t="n"/>
      <c r="AL296" s="58" t="n">
        <v>6305873.14</v>
      </c>
      <c r="AM296" s="58" t="n">
        <v>724019.08</v>
      </c>
      <c r="AN296" s="58" t="n">
        <v>72401.91</v>
      </c>
      <c r="AO296" s="58" t="n">
        <v>137896.67</v>
      </c>
      <c r="AP296" s="4" t="n">
        <f aca="false" ca="false" dt2D="false" dtr="false" t="normal">COUNTIF(AA296:AL296, "&gt;0")</f>
        <v>1</v>
      </c>
      <c r="AQ296" s="4" t="n">
        <f aca="false" ca="false" dt2D="false" dtr="false" t="normal">COUNTIF(AM296:AO296, "&gt;0")</f>
        <v>3</v>
      </c>
      <c r="AR296" s="4" t="n">
        <f aca="false" ca="false" dt2D="false" dtr="false" t="normal">+AP296+AQ296</f>
        <v>4</v>
      </c>
    </row>
    <row customHeight="true" ht="12" outlineLevel="0" r="297">
      <c r="A297" s="49" t="n">
        <f aca="false" ca="false" dt2D="false" dtr="false" t="normal">+A296+1</f>
        <v>284</v>
      </c>
      <c r="B297" s="49" t="n">
        <f aca="false" ca="false" dt2D="false" dtr="false" t="normal">+B296+1</f>
        <v>54</v>
      </c>
      <c r="C297" s="50" t="s">
        <v>222</v>
      </c>
      <c r="D297" s="49" t="s">
        <v>413</v>
      </c>
      <c r="E297" s="53" t="s">
        <v>377</v>
      </c>
      <c r="F297" s="52" t="s">
        <v>56</v>
      </c>
      <c r="G297" s="52" t="n">
        <v>2</v>
      </c>
      <c r="H297" s="52" t="n">
        <v>2</v>
      </c>
      <c r="I297" s="53" t="n">
        <v>621.87</v>
      </c>
      <c r="J297" s="53" t="n">
        <v>621.87</v>
      </c>
      <c r="K297" s="53" t="n">
        <v>0</v>
      </c>
      <c r="L297" s="51" t="n">
        <v>50</v>
      </c>
      <c r="M297" s="54" t="n">
        <f aca="false" ca="false" dt2D="false" dtr="false" t="normal">SUM(N297:R297)</f>
        <v>712283.6799999999</v>
      </c>
      <c r="N297" s="54" t="n"/>
      <c r="O297" s="54" t="n"/>
      <c r="P297" s="54" t="n">
        <v>0</v>
      </c>
      <c r="Q297" s="54" t="n">
        <v>94847.6124</v>
      </c>
      <c r="R297" s="54" t="n">
        <v>617436.0676</v>
      </c>
      <c r="S297" s="54" t="n">
        <f aca="false" ca="false" dt2D="false" dtr="false" t="normal">+Z297-M297</f>
        <v>0</v>
      </c>
      <c r="T297" s="54" t="n">
        <f aca="false" ca="false" dt2D="false" dtr="false" t="normal">$M297/($J297+$K297)</f>
        <v>1145.3900011256371</v>
      </c>
      <c r="U297" s="54" t="n">
        <f aca="false" ca="false" dt2D="false" dtr="false" t="normal">$M297/($J297+$K297)</f>
        <v>1145.3900011256371</v>
      </c>
      <c r="V297" s="52" t="n">
        <v>2026</v>
      </c>
      <c r="W297" s="56" t="n">
        <v>0</v>
      </c>
      <c r="X297" s="56" t="n">
        <f aca="false" ca="false" dt2D="false" dtr="false" t="normal">+(J297*12.71+K297*25.41)*12</f>
        <v>94847.6124</v>
      </c>
      <c r="Y297" s="56" t="n">
        <f aca="false" ca="false" dt2D="false" dtr="false" t="normal">+(J297*12.71+K297*25.41)*12*30-'[3]Лист1'!$AQ$70</f>
        <v>2266416.9220000003</v>
      </c>
      <c r="Z297" s="72" t="n">
        <f aca="false" ca="true" dt2D="false" dtr="false" t="normal">SUBTOTAL(9, AA297:AO297)</f>
        <v>712283.6799999999</v>
      </c>
      <c r="AA297" s="58" t="n"/>
      <c r="AB297" s="58" t="n"/>
      <c r="AC297" s="58" t="n">
        <v>620366.32</v>
      </c>
      <c r="AD297" s="58" t="n"/>
      <c r="AE297" s="58" t="n"/>
      <c r="AF297" s="58" t="n"/>
      <c r="AG297" s="58" t="n">
        <v>0</v>
      </c>
      <c r="AH297" s="58" t="n"/>
      <c r="AI297" s="58" t="n"/>
      <c r="AJ297" s="58" t="n"/>
      <c r="AK297" s="58" t="n"/>
      <c r="AL297" s="58" t="n"/>
      <c r="AM297" s="58" t="n">
        <v>71228.37</v>
      </c>
      <c r="AN297" s="58" t="n">
        <v>7122.84</v>
      </c>
      <c r="AO297" s="58" t="n">
        <v>13566.15</v>
      </c>
      <c r="AP297" s="4" t="n">
        <f aca="false" ca="false" dt2D="false" dtr="false" t="normal">COUNTIF(AA297:AL297, "&gt;0")</f>
        <v>1</v>
      </c>
      <c r="AQ297" s="4" t="n">
        <f aca="false" ca="false" dt2D="false" dtr="false" t="normal">COUNTIF(AM297:AO297, "&gt;0")</f>
        <v>3</v>
      </c>
      <c r="AR297" s="4" t="n">
        <f aca="false" ca="false" dt2D="false" dtr="false" t="normal">+AP297+AQ297</f>
        <v>4</v>
      </c>
    </row>
    <row customHeight="true" ht="12" outlineLevel="0" r="298">
      <c r="A298" s="49" t="n">
        <f aca="false" ca="false" dt2D="false" dtr="false" t="normal">+A297+1</f>
        <v>285</v>
      </c>
      <c r="B298" s="49" t="n">
        <f aca="false" ca="false" dt2D="false" dtr="false" t="normal">+B297+1</f>
        <v>55</v>
      </c>
      <c r="C298" s="50" t="s">
        <v>222</v>
      </c>
      <c r="D298" s="49" t="s">
        <v>414</v>
      </c>
      <c r="E298" s="53" t="s">
        <v>128</v>
      </c>
      <c r="F298" s="52" t="s">
        <v>56</v>
      </c>
      <c r="G298" s="52" t="n">
        <v>4</v>
      </c>
      <c r="H298" s="52" t="n">
        <v>4</v>
      </c>
      <c r="I298" s="53" t="n">
        <v>4119.46</v>
      </c>
      <c r="J298" s="53" t="n">
        <v>3128.38</v>
      </c>
      <c r="K298" s="53" t="n">
        <v>991.08</v>
      </c>
      <c r="L298" s="51" t="n">
        <v>124</v>
      </c>
      <c r="M298" s="54" t="n">
        <f aca="false" ca="false" dt2D="false" dtr="false" t="normal">SUM(N298:R298)</f>
        <v>15621285.759999998</v>
      </c>
      <c r="N298" s="54" t="n"/>
      <c r="O298" s="54" t="n"/>
      <c r="P298" s="54" t="n">
        <v>0</v>
      </c>
      <c r="Q298" s="54" t="n">
        <v>796136.64</v>
      </c>
      <c r="R298" s="54" t="n">
        <v>14825149.12</v>
      </c>
      <c r="S298" s="54" t="n">
        <f aca="false" ca="false" dt2D="false" dtr="false" t="normal">+Z298-M298</f>
        <v>0</v>
      </c>
      <c r="T298" s="54" t="n">
        <f aca="false" ca="false" dt2D="false" dtr="false" t="normal">$M298/($J298+$K298)</f>
        <v>3792.071232637287</v>
      </c>
      <c r="U298" s="54" t="n">
        <f aca="false" ca="false" dt2D="false" dtr="false" t="normal">$M298/($J298+$K298)</f>
        <v>3792.071232637287</v>
      </c>
      <c r="V298" s="52" t="n">
        <v>2026</v>
      </c>
      <c r="W298" s="56" t="n">
        <v>0</v>
      </c>
      <c r="X298" s="56" t="n">
        <f aca="false" ca="false" dt2D="false" dtr="false" t="normal">+(J298*12.98+K298*25.97)*12</f>
        <v>796136.64</v>
      </c>
      <c r="Y298" s="56" t="n">
        <f aca="false" ca="false" dt2D="false" dtr="false" t="normal">+(J298*12.98+K298*25.97)*12*30-'[3]Лист1'!$AQ$72</f>
        <v>19136463.119999997</v>
      </c>
      <c r="Z298" s="72" t="n">
        <f aca="false" ca="true" dt2D="false" dtr="false" t="normal">SUBTOTAL(9, AA298:AO298)</f>
        <v>15621285.759999998</v>
      </c>
      <c r="AA298" s="58" t="n">
        <v>11243176.62</v>
      </c>
      <c r="AB298" s="63" t="n"/>
      <c r="AC298" s="63" t="n"/>
      <c r="AD298" s="58" t="n"/>
      <c r="AE298" s="63" t="n"/>
      <c r="AF298" s="58" t="n"/>
      <c r="AG298" s="58" t="n">
        <v>0</v>
      </c>
      <c r="AH298" s="58" t="n"/>
      <c r="AI298" s="58" t="n"/>
      <c r="AJ298" s="58" t="n"/>
      <c r="AK298" s="58" t="n"/>
      <c r="AL298" s="58" t="n"/>
      <c r="AM298" s="58" t="n">
        <v>3569977.59</v>
      </c>
      <c r="AN298" s="58" t="n">
        <v>283630.18</v>
      </c>
      <c r="AO298" s="58" t="n">
        <v>524501.37</v>
      </c>
      <c r="AP298" s="4" t="n">
        <f aca="false" ca="false" dt2D="false" dtr="false" t="normal">COUNTIF(AA298:AL298, "&gt;0")</f>
        <v>1</v>
      </c>
      <c r="AQ298" s="4" t="n">
        <f aca="false" ca="false" dt2D="false" dtr="false" t="normal">COUNTIF(AM298:AO298, "&gt;0")</f>
        <v>3</v>
      </c>
      <c r="AR298" s="4" t="n">
        <f aca="false" ca="false" dt2D="false" dtr="false" t="normal">+AP298+AQ298</f>
        <v>4</v>
      </c>
    </row>
    <row customHeight="true" ht="12" outlineLevel="0" r="299">
      <c r="A299" s="49" t="n">
        <f aca="false" ca="false" dt2D="false" dtr="false" t="normal">+A298+1</f>
        <v>286</v>
      </c>
      <c r="B299" s="49" t="n">
        <f aca="false" ca="false" dt2D="false" dtr="false" t="normal">+B298+1</f>
        <v>56</v>
      </c>
      <c r="C299" s="50" t="s">
        <v>222</v>
      </c>
      <c r="D299" s="49" t="s">
        <v>415</v>
      </c>
      <c r="E299" s="53" t="s">
        <v>290</v>
      </c>
      <c r="F299" s="52" t="s">
        <v>56</v>
      </c>
      <c r="G299" s="52" t="n">
        <v>3</v>
      </c>
      <c r="H299" s="52" t="n">
        <v>2</v>
      </c>
      <c r="I299" s="53" t="n">
        <v>1225.2</v>
      </c>
      <c r="J299" s="53" t="n">
        <v>861.78</v>
      </c>
      <c r="K299" s="53" t="n">
        <v>363.42</v>
      </c>
      <c r="L299" s="51" t="n">
        <v>38</v>
      </c>
      <c r="M299" s="54" t="n">
        <f aca="false" ca="false" dt2D="false" dtr="false" t="normal">SUM(N299:R299)</f>
        <v>6326913.549999999</v>
      </c>
      <c r="N299" s="54" t="n"/>
      <c r="O299" s="54" t="n">
        <v>2846634.208</v>
      </c>
      <c r="P299" s="54" t="n">
        <v>0</v>
      </c>
      <c r="Q299" s="54" t="n">
        <v>242252.712</v>
      </c>
      <c r="R299" s="54" t="n">
        <v>3238026.63</v>
      </c>
      <c r="S299" s="54" t="n">
        <f aca="false" ca="false" dt2D="false" dtr="false" t="normal">+Z299-M299</f>
        <v>0</v>
      </c>
      <c r="T299" s="54" t="n">
        <f aca="false" ca="false" dt2D="false" dtr="false" t="normal">$M299/($J299+$K299)</f>
        <v>5163.984288279464</v>
      </c>
      <c r="U299" s="54" t="n">
        <f aca="false" ca="false" dt2D="false" dtr="false" t="normal">$M299/($J299+$K299)</f>
        <v>5163.984288279464</v>
      </c>
      <c r="V299" s="52" t="n">
        <v>2026</v>
      </c>
      <c r="W299" s="56" t="n">
        <v>0</v>
      </c>
      <c r="X299" s="56" t="n">
        <f aca="false" ca="false" dt2D="false" dtr="false" t="normal">+(J299*12.71+K299*25.41)*12</f>
        <v>242252.71200000003</v>
      </c>
      <c r="Y299" s="56" t="n">
        <f aca="false" ca="false" dt2D="false" dtr="false" t="normal">+(J299*12.71+K299*25.41)*12*30-'[3]Лист1'!$AQ$64</f>
        <v>3238026.6300000013</v>
      </c>
      <c r="Z299" s="72" t="n">
        <f aca="false" ca="true" dt2D="false" dtr="false" t="normal">SUBTOTAL(9, AA299:AO299)</f>
        <v>6326913.55</v>
      </c>
      <c r="AA299" s="63" t="n"/>
      <c r="AB299" s="58" t="n">
        <v>2593867.94</v>
      </c>
      <c r="AC299" s="63" t="n"/>
      <c r="AD299" s="58" t="n">
        <v>1041620.26</v>
      </c>
      <c r="AE299" s="58" t="n"/>
      <c r="AF299" s="58" t="n"/>
      <c r="AG299" s="58" t="n">
        <v>0</v>
      </c>
      <c r="AH299" s="58" t="n"/>
      <c r="AI299" s="58" t="n"/>
      <c r="AJ299" s="58" t="n"/>
      <c r="AK299" s="58" t="n"/>
      <c r="AL299" s="63" t="n"/>
      <c r="AM299" s="58" t="n">
        <v>2071469.17</v>
      </c>
      <c r="AN299" s="58" t="n">
        <v>213007.64</v>
      </c>
      <c r="AO299" s="58" t="n">
        <v>406948.54</v>
      </c>
      <c r="AP299" s="4" t="n">
        <f aca="false" ca="false" dt2D="false" dtr="false" t="normal">COUNTIF(AA299:AL299, "&gt;0")</f>
        <v>2</v>
      </c>
      <c r="AQ299" s="4" t="n">
        <f aca="false" ca="false" dt2D="false" dtr="false" t="normal">COUNTIF(AM299:AO299, "&gt;0")</f>
        <v>3</v>
      </c>
      <c r="AR299" s="4" t="n">
        <f aca="false" ca="false" dt2D="false" dtr="false" t="normal">+AP299+AQ299</f>
        <v>5</v>
      </c>
    </row>
    <row customHeight="true" ht="12" outlineLevel="0" r="300">
      <c r="A300" s="49" t="n">
        <f aca="false" ca="false" dt2D="false" dtr="false" t="normal">+A299+1</f>
        <v>287</v>
      </c>
      <c r="B300" s="49" t="n">
        <f aca="false" ca="false" dt2D="false" dtr="false" t="normal">+B299+1</f>
        <v>57</v>
      </c>
      <c r="C300" s="50" t="s">
        <v>222</v>
      </c>
      <c r="D300" s="49" t="s">
        <v>416</v>
      </c>
      <c r="E300" s="53" t="s">
        <v>65</v>
      </c>
      <c r="F300" s="52" t="s">
        <v>56</v>
      </c>
      <c r="G300" s="52" t="n">
        <v>4</v>
      </c>
      <c r="H300" s="52" t="n">
        <v>4</v>
      </c>
      <c r="I300" s="53" t="n">
        <v>4026.4</v>
      </c>
      <c r="J300" s="53" t="n">
        <v>3048.03</v>
      </c>
      <c r="K300" s="53" t="n">
        <v>978.37</v>
      </c>
      <c r="L300" s="51" t="n">
        <v>135</v>
      </c>
      <c r="M300" s="54" t="n">
        <f aca="false" ca="false" dt2D="false" dtr="false" t="normal">SUM(N300:R300)</f>
        <v>17159630.990000002</v>
      </c>
      <c r="N300" s="54" t="n"/>
      <c r="O300" s="54" t="n"/>
      <c r="P300" s="54" t="n">
        <v>0</v>
      </c>
      <c r="Q300" s="54" t="n">
        <v>779660.3796</v>
      </c>
      <c r="R300" s="54" t="n">
        <v>16379970.6104</v>
      </c>
      <c r="S300" s="54" t="n">
        <f aca="false" ca="false" dt2D="false" dtr="false" t="normal">+Z300-M300</f>
        <v>0</v>
      </c>
      <c r="T300" s="54" t="n">
        <f aca="false" ca="false" dt2D="false" dtr="false" t="normal">$M300/($J300+$K300)</f>
        <v>4261.779999503279</v>
      </c>
      <c r="U300" s="54" t="n">
        <f aca="false" ca="false" dt2D="false" dtr="false" t="normal">$M300/($J300+$K300)</f>
        <v>4261.779999503279</v>
      </c>
      <c r="V300" s="52" t="n">
        <v>2026</v>
      </c>
      <c r="W300" s="56" t="n">
        <v>0</v>
      </c>
      <c r="X300" s="56" t="n">
        <f aca="false" ca="false" dt2D="false" dtr="false" t="normal">+(J300*12.98+K300*25.97)*12</f>
        <v>779660.3796000001</v>
      </c>
      <c r="Y300" s="56" t="n">
        <f aca="false" ca="false" dt2D="false" dtr="false" t="normal">+(J300*12.98+K300*25.97)*12*30-'[3]Лист1'!$AQ$74</f>
        <v>18527247.948000003</v>
      </c>
      <c r="Z300" s="72" t="n">
        <f aca="false" ca="true" dt2D="false" dtr="false" t="normal">SUBTOTAL(9, AA300:AO300)</f>
        <v>17159630.990000002</v>
      </c>
      <c r="AA300" s="58" t="n">
        <v>10989189.44</v>
      </c>
      <c r="AB300" s="58" t="n"/>
      <c r="AC300" s="58" t="n"/>
      <c r="AD300" s="58" t="n"/>
      <c r="AE300" s="58" t="n">
        <v>3254303.95</v>
      </c>
      <c r="AF300" s="58" t="n"/>
      <c r="AG300" s="58" t="n">
        <v>0</v>
      </c>
      <c r="AH300" s="58" t="n"/>
      <c r="AI300" s="58" t="n"/>
      <c r="AJ300" s="58" t="n"/>
      <c r="AK300" s="58" t="n"/>
      <c r="AL300" s="58" t="n"/>
      <c r="AM300" s="58" t="n">
        <v>2433064.94</v>
      </c>
      <c r="AN300" s="58" t="n">
        <v>171596.31</v>
      </c>
      <c r="AO300" s="58" t="n">
        <v>311476.35</v>
      </c>
      <c r="AP300" s="4" t="n">
        <f aca="false" ca="false" dt2D="false" dtr="false" t="normal">COUNTIF(AA300:AL300, "&gt;0")</f>
        <v>2</v>
      </c>
      <c r="AQ300" s="4" t="n">
        <f aca="false" ca="false" dt2D="false" dtr="false" t="normal">COUNTIF(AM300:AO300, "&gt;0")</f>
        <v>3</v>
      </c>
      <c r="AR300" s="4" t="n">
        <f aca="false" ca="false" dt2D="false" dtr="false" t="normal">+AP300+AQ300</f>
        <v>5</v>
      </c>
    </row>
    <row customHeight="true" ht="12" outlineLevel="0" r="301">
      <c r="A301" s="49" t="n">
        <f aca="false" ca="false" dt2D="false" dtr="false" t="normal">+A300+1</f>
        <v>288</v>
      </c>
      <c r="B301" s="49" t="n">
        <f aca="false" ca="false" dt2D="false" dtr="false" t="normal">+B300+1</f>
        <v>58</v>
      </c>
      <c r="C301" s="50" t="s">
        <v>222</v>
      </c>
      <c r="D301" s="49" t="s">
        <v>417</v>
      </c>
      <c r="E301" s="53" t="s">
        <v>117</v>
      </c>
      <c r="F301" s="52" t="s">
        <v>56</v>
      </c>
      <c r="G301" s="52" t="n">
        <v>4</v>
      </c>
      <c r="H301" s="52" t="n">
        <v>4</v>
      </c>
      <c r="I301" s="53" t="n">
        <v>3576.31</v>
      </c>
      <c r="J301" s="53" t="n">
        <v>2733.31</v>
      </c>
      <c r="K301" s="53" t="n">
        <v>843</v>
      </c>
      <c r="L301" s="51" t="n">
        <v>110</v>
      </c>
      <c r="M301" s="54" t="n">
        <f aca="false" ca="false" dt2D="false" dtr="false" t="normal">SUM(N301:R301)</f>
        <v>15826306.930000002</v>
      </c>
      <c r="N301" s="54" t="n"/>
      <c r="O301" s="54" t="n"/>
      <c r="P301" s="54" t="n">
        <v>0</v>
      </c>
      <c r="Q301" s="54" t="n">
        <v>688452.8856</v>
      </c>
      <c r="R301" s="54" t="n">
        <v>15137854.0444</v>
      </c>
      <c r="S301" s="54" t="n">
        <f aca="false" ca="false" dt2D="false" dtr="false" t="normal">+Z301-M301</f>
        <v>0</v>
      </c>
      <c r="T301" s="54" t="n">
        <f aca="false" ca="false" dt2D="false" dtr="false" t="normal">$M301/($J301+$K301)</f>
        <v>4425.317416555053</v>
      </c>
      <c r="U301" s="54" t="n">
        <f aca="false" ca="false" dt2D="false" dtr="false" t="normal">$M301/($J301+$K301)</f>
        <v>4425.317416555053</v>
      </c>
      <c r="V301" s="52" t="n">
        <v>2026</v>
      </c>
      <c r="W301" s="56" t="n">
        <v>0</v>
      </c>
      <c r="X301" s="56" t="n">
        <f aca="false" ca="false" dt2D="false" dtr="false" t="normal">+(J301*12.98+K301*25.97)*12</f>
        <v>688452.8855999999</v>
      </c>
      <c r="Y301" s="56" t="n">
        <f aca="false" ca="false" dt2D="false" dtr="false" t="normal">+(J301*12.98+K301*25.97)*12*30-'[3]Лист1'!$AQ$75</f>
        <v>15698807.287999995</v>
      </c>
      <c r="Z301" s="72" t="n">
        <f aca="false" ca="true" dt2D="false" dtr="false" t="normal">SUBTOTAL(9, AA301:AO301)</f>
        <v>15826306.930000002</v>
      </c>
      <c r="AA301" s="58" t="n">
        <v>9760765.97</v>
      </c>
      <c r="AB301" s="63" t="n"/>
      <c r="AC301" s="58" t="n"/>
      <c r="AD301" s="58" t="n"/>
      <c r="AE301" s="58" t="n">
        <v>2890522.49</v>
      </c>
      <c r="AF301" s="58" t="n"/>
      <c r="AG301" s="58" t="n">
        <v>0</v>
      </c>
      <c r="AH301" s="58" t="n"/>
      <c r="AI301" s="58" t="n"/>
      <c r="AJ301" s="58" t="n"/>
      <c r="AK301" s="58" t="n"/>
      <c r="AL301" s="58" t="n"/>
      <c r="AM301" s="58" t="n">
        <v>2614304.07</v>
      </c>
      <c r="AN301" s="58" t="n">
        <v>197736.33</v>
      </c>
      <c r="AO301" s="58" t="n">
        <v>362978.07</v>
      </c>
      <c r="AP301" s="4" t="n">
        <f aca="false" ca="false" dt2D="false" dtr="false" t="normal">COUNTIF(AA301:AL301, "&gt;0")</f>
        <v>2</v>
      </c>
      <c r="AQ301" s="4" t="n">
        <f aca="false" ca="false" dt2D="false" dtr="false" t="normal">COUNTIF(AM301:AO301, "&gt;0")</f>
        <v>3</v>
      </c>
      <c r="AR301" s="4" t="n">
        <f aca="false" ca="false" dt2D="false" dtr="false" t="normal">+AP301+AQ301</f>
        <v>5</v>
      </c>
    </row>
    <row customHeight="true" ht="12.75" outlineLevel="0" r="302">
      <c r="A302" s="49" t="n">
        <f aca="false" ca="false" dt2D="false" dtr="false" t="normal">+A301+1</f>
        <v>289</v>
      </c>
      <c r="B302" s="49" t="n">
        <f aca="false" ca="false" dt2D="false" dtr="false" t="normal">+B301+1</f>
        <v>59</v>
      </c>
      <c r="C302" s="50" t="s">
        <v>222</v>
      </c>
      <c r="D302" s="49" t="s">
        <v>418</v>
      </c>
      <c r="E302" s="53" t="s">
        <v>125</v>
      </c>
      <c r="F302" s="52" t="s">
        <v>56</v>
      </c>
      <c r="G302" s="52" t="n">
        <v>2</v>
      </c>
      <c r="H302" s="52" t="n">
        <v>2</v>
      </c>
      <c r="I302" s="53" t="n">
        <v>1050</v>
      </c>
      <c r="J302" s="53" t="n">
        <v>745.9</v>
      </c>
      <c r="K302" s="53" t="n">
        <v>304.1</v>
      </c>
      <c r="L302" s="51" t="n">
        <v>37</v>
      </c>
      <c r="M302" s="54" t="n">
        <f aca="false" ca="false" dt2D="false" dtr="false" t="normal">SUM(N302:R302)</f>
        <v>3468223.7799999993</v>
      </c>
      <c r="N302" s="54" t="n"/>
      <c r="O302" s="54" t="n"/>
      <c r="P302" s="54" t="n">
        <v>0</v>
      </c>
      <c r="Q302" s="54" t="n">
        <v>206490.84</v>
      </c>
      <c r="R302" s="54" t="n">
        <v>3261732.94</v>
      </c>
      <c r="S302" s="54" t="n">
        <f aca="false" ca="false" dt2D="false" dtr="false" t="normal">+Z302-M302</f>
        <v>0</v>
      </c>
      <c r="T302" s="54" t="n">
        <f aca="false" ca="false" dt2D="false" dtr="false" t="normal">$M302/($J302+$K302)</f>
        <v>3303.070266666666</v>
      </c>
      <c r="U302" s="54" t="n">
        <f aca="false" ca="false" dt2D="false" dtr="false" t="normal">$M302/($J302+$K302)</f>
        <v>3303.070266666666</v>
      </c>
      <c r="V302" s="52" t="n">
        <v>2026</v>
      </c>
      <c r="W302" s="56" t="n">
        <v>0</v>
      </c>
      <c r="X302" s="56" t="n">
        <f aca="false" ca="false" dt2D="false" dtr="false" t="normal">+(J302*12.71+K302*25.41)*12</f>
        <v>206490.84</v>
      </c>
      <c r="Y302" s="56" t="n">
        <f aca="false" ca="false" dt2D="false" dtr="false" t="normal">+(J302*12.71+K302*25.41)*12*30-'[3]Лист1'!$AQ$66</f>
        <v>4907820.5600000005</v>
      </c>
      <c r="Z302" s="72" t="n">
        <f aca="false" ca="true" dt2D="false" dtr="false" t="normal">SUBTOTAL(9, AA302:AO302)</f>
        <v>3468223.7799999993</v>
      </c>
      <c r="AA302" s="58" t="n"/>
      <c r="AB302" s="58" t="n"/>
      <c r="AC302" s="58" t="n">
        <v>1047461.1</v>
      </c>
      <c r="AD302" s="58" t="n">
        <v>892671.62</v>
      </c>
      <c r="AE302" s="58" t="n"/>
      <c r="AF302" s="58" t="n"/>
      <c r="AG302" s="58" t="n">
        <v>0</v>
      </c>
      <c r="AH302" s="58" t="n"/>
      <c r="AI302" s="58" t="n"/>
      <c r="AJ302" s="58" t="n"/>
      <c r="AK302" s="58" t="n"/>
      <c r="AL302" s="63" t="n"/>
      <c r="AM302" s="58" t="n">
        <v>1191834.42</v>
      </c>
      <c r="AN302" s="58" t="n">
        <v>116001.38</v>
      </c>
      <c r="AO302" s="58" t="n">
        <v>220255.26</v>
      </c>
      <c r="AP302" s="4" t="n">
        <f aca="false" ca="false" dt2D="false" dtr="false" t="normal">COUNTIF(AA302:AL302, "&gt;0")</f>
        <v>2</v>
      </c>
      <c r="AQ302" s="4" t="n">
        <f aca="false" ca="false" dt2D="false" dtr="false" t="normal">COUNTIF(AM302:AO302, "&gt;0")</f>
        <v>3</v>
      </c>
      <c r="AR302" s="4" t="n">
        <f aca="false" ca="false" dt2D="false" dtr="false" t="normal">+AP302+AQ302</f>
        <v>5</v>
      </c>
    </row>
    <row customHeight="true" ht="12" outlineLevel="0" r="303">
      <c r="A303" s="49" t="n">
        <f aca="false" ca="false" dt2D="false" dtr="false" t="normal">+A302+1</f>
        <v>290</v>
      </c>
      <c r="B303" s="49" t="n">
        <f aca="false" ca="false" dt2D="false" dtr="false" t="normal">+B302+1</f>
        <v>60</v>
      </c>
      <c r="C303" s="50" t="s">
        <v>222</v>
      </c>
      <c r="D303" s="49" t="s">
        <v>419</v>
      </c>
      <c r="E303" s="53" t="s">
        <v>377</v>
      </c>
      <c r="F303" s="52" t="s">
        <v>56</v>
      </c>
      <c r="G303" s="52" t="n">
        <v>2</v>
      </c>
      <c r="H303" s="52" t="n">
        <v>2</v>
      </c>
      <c r="I303" s="53" t="n">
        <v>693.73</v>
      </c>
      <c r="J303" s="53" t="n">
        <v>648.73</v>
      </c>
      <c r="K303" s="53" t="n">
        <v>45</v>
      </c>
      <c r="L303" s="51" t="n">
        <v>77</v>
      </c>
      <c r="M303" s="54" t="n">
        <f aca="false" ca="false" dt2D="false" dtr="false" t="normal">SUM(N303:R303)</f>
        <v>1590646.7499999998</v>
      </c>
      <c r="N303" s="54" t="n"/>
      <c r="O303" s="54" t="n"/>
      <c r="P303" s="54" t="n">
        <v>0</v>
      </c>
      <c r="Q303" s="54" t="n">
        <v>112665.6996</v>
      </c>
      <c r="R303" s="54" t="n">
        <v>1477981.0504</v>
      </c>
      <c r="S303" s="54" t="n">
        <f aca="false" ca="false" dt2D="false" dtr="false" t="normal">+Z303-M303</f>
        <v>0</v>
      </c>
      <c r="T303" s="54" t="n">
        <f aca="false" ca="false" dt2D="false" dtr="false" t="normal">$M303/($J303+$K303)</f>
        <v>2292.8902454845543</v>
      </c>
      <c r="U303" s="54" t="n">
        <f aca="false" ca="false" dt2D="false" dtr="false" t="normal">$M303/($J303+$K303)</f>
        <v>2292.8902454845543</v>
      </c>
      <c r="V303" s="52" t="n">
        <v>2026</v>
      </c>
      <c r="W303" s="56" t="n">
        <v>0</v>
      </c>
      <c r="X303" s="56" t="n">
        <f aca="false" ca="false" dt2D="false" dtr="false" t="normal">+(J303*12.71+K303*25.41)*12</f>
        <v>112665.69960000002</v>
      </c>
      <c r="Y303" s="56" t="n">
        <f aca="false" ca="false" dt2D="false" dtr="false" t="normal">+(J303*12.71+K303*25.41)*12*30-'[3]Лист1'!$AQ$68</f>
        <v>2855499.278000001</v>
      </c>
      <c r="Z303" s="72" t="n">
        <f aca="false" ca="true" dt2D="false" dtr="false" t="normal">SUBTOTAL(9, AA303:AO303)</f>
        <v>1590646.7499999998</v>
      </c>
      <c r="AA303" s="58" t="n"/>
      <c r="AB303" s="58" t="n"/>
      <c r="AC303" s="58" t="n">
        <v>692052.56</v>
      </c>
      <c r="AD303" s="58" t="n"/>
      <c r="AE303" s="58" t="n"/>
      <c r="AF303" s="58" t="n"/>
      <c r="AG303" s="58" t="n">
        <v>0</v>
      </c>
      <c r="AH303" s="58" t="n"/>
      <c r="AI303" s="58" t="n"/>
      <c r="AJ303" s="58" t="n"/>
      <c r="AK303" s="58" t="n"/>
      <c r="AL303" s="63" t="n"/>
      <c r="AM303" s="58" t="n">
        <v>696336.34</v>
      </c>
      <c r="AN303" s="58" t="n">
        <v>69633.63</v>
      </c>
      <c r="AO303" s="58" t="n">
        <v>132624.22</v>
      </c>
      <c r="AP303" s="4" t="n">
        <f aca="false" ca="false" dt2D="false" dtr="false" t="normal">COUNTIF(AA303:AL303, "&gt;0")</f>
        <v>1</v>
      </c>
      <c r="AQ303" s="4" t="n">
        <f aca="false" ca="false" dt2D="false" dtr="false" t="normal">COUNTIF(AM303:AO303, "&gt;0")</f>
        <v>3</v>
      </c>
      <c r="AR303" s="4" t="n">
        <f aca="false" ca="false" dt2D="false" dtr="false" t="normal">+AP303+AQ303</f>
        <v>4</v>
      </c>
    </row>
    <row customHeight="true" ht="12.75" outlineLevel="0" r="304">
      <c r="A304" s="49" t="n">
        <f aca="false" ca="false" dt2D="false" dtr="false" t="normal">+A303+1</f>
        <v>291</v>
      </c>
      <c r="B304" s="49" t="n">
        <f aca="false" ca="false" dt2D="false" dtr="false" t="normal">+B303+1</f>
        <v>61</v>
      </c>
      <c r="C304" s="50" t="s">
        <v>222</v>
      </c>
      <c r="D304" s="49" t="s">
        <v>223</v>
      </c>
      <c r="E304" s="53" t="s">
        <v>65</v>
      </c>
      <c r="F304" s="52" t="s">
        <v>56</v>
      </c>
      <c r="G304" s="52" t="n">
        <v>2</v>
      </c>
      <c r="H304" s="52" t="n">
        <v>2</v>
      </c>
      <c r="I304" s="53" t="n">
        <v>695.29</v>
      </c>
      <c r="J304" s="53" t="n">
        <v>695.29</v>
      </c>
      <c r="K304" s="53" t="n">
        <v>0</v>
      </c>
      <c r="L304" s="51" t="n">
        <v>34</v>
      </c>
      <c r="M304" s="54" t="n">
        <f aca="false" ca="false" dt2D="false" dtr="false" t="normal">SUM(N304:R304)</f>
        <v>8743543.09</v>
      </c>
      <c r="N304" s="54" t="n"/>
      <c r="O304" s="54" t="n">
        <v>5536346.6552</v>
      </c>
      <c r="P304" s="54" t="n">
        <v>0</v>
      </c>
      <c r="Q304" s="54" t="n">
        <v>106045.6308</v>
      </c>
      <c r="R304" s="54" t="n">
        <v>3101150.804</v>
      </c>
      <c r="S304" s="54" t="n">
        <f aca="false" ca="false" dt2D="false" dtr="false" t="normal">+Z304-M304</f>
        <v>0</v>
      </c>
      <c r="T304" s="54" t="n">
        <f aca="false" ca="false" dt2D="false" dtr="false" t="normal">$M304/($J304+$K304)</f>
        <v>12575.390254426211</v>
      </c>
      <c r="U304" s="54" t="n">
        <f aca="false" ca="false" dt2D="false" dtr="false" t="normal">$M304/($J304+$K304)</f>
        <v>12575.390254426211</v>
      </c>
      <c r="V304" s="52" t="n">
        <v>2026</v>
      </c>
      <c r="W304" s="56" t="n">
        <v>0</v>
      </c>
      <c r="X304" s="56" t="n">
        <f aca="false" ca="false" dt2D="false" dtr="false" t="normal">+(J304*12.71+K304*25.41)*12</f>
        <v>106045.63079999998</v>
      </c>
      <c r="Y304" s="56" t="n">
        <f aca="false" ca="false" dt2D="false" dtr="false" t="normal">+(J304*12.71+K304*25.41)*12*30-'[3]Лист1'!$AQ$69</f>
        <v>3101150.8039999995</v>
      </c>
      <c r="Z304" s="72" t="n">
        <f aca="false" ca="true" dt2D="false" dtr="false" t="normal">SUBTOTAL(9, AA304:AO304)</f>
        <v>8743543.09</v>
      </c>
      <c r="AA304" s="58" t="n"/>
      <c r="AB304" s="58" t="n"/>
      <c r="AC304" s="58" t="n"/>
      <c r="AD304" s="58" t="n"/>
      <c r="AE304" s="58" t="n"/>
      <c r="AF304" s="58" t="n"/>
      <c r="AG304" s="58" t="n">
        <v>0</v>
      </c>
      <c r="AH304" s="58" t="n"/>
      <c r="AI304" s="58" t="n">
        <v>6998093.74</v>
      </c>
      <c r="AJ304" s="58" t="n"/>
      <c r="AK304" s="58" t="n"/>
      <c r="AL304" s="63" t="n"/>
      <c r="AM304" s="58" t="n">
        <v>1333377.17</v>
      </c>
      <c r="AN304" s="58" t="n">
        <v>141283.41</v>
      </c>
      <c r="AO304" s="58" t="n">
        <v>270788.77</v>
      </c>
      <c r="AP304" s="4" t="n">
        <f aca="false" ca="false" dt2D="false" dtr="false" t="normal">COUNTIF(AA304:AL304, "&gt;0")</f>
        <v>1</v>
      </c>
      <c r="AQ304" s="4" t="n">
        <f aca="false" ca="false" dt2D="false" dtr="false" t="normal">COUNTIF(AM304:AO304, "&gt;0")</f>
        <v>3</v>
      </c>
      <c r="AR304" s="4" t="n">
        <f aca="false" ca="false" dt2D="false" dtr="false" t="normal">+AP304+AQ304</f>
        <v>4</v>
      </c>
    </row>
    <row customHeight="true" ht="12.75" outlineLevel="0" r="305">
      <c r="A305" s="49" t="n">
        <f aca="false" ca="false" dt2D="false" dtr="false" t="normal">+A304+1</f>
        <v>292</v>
      </c>
      <c r="B305" s="49" t="n">
        <f aca="false" ca="false" dt2D="false" dtr="false" t="normal">+B304+1</f>
        <v>62</v>
      </c>
      <c r="C305" s="50" t="s">
        <v>222</v>
      </c>
      <c r="D305" s="49" t="s">
        <v>420</v>
      </c>
      <c r="E305" s="53" t="s">
        <v>82</v>
      </c>
      <c r="F305" s="52" t="s">
        <v>56</v>
      </c>
      <c r="G305" s="52" t="n">
        <v>5</v>
      </c>
      <c r="H305" s="52" t="n">
        <v>2</v>
      </c>
      <c r="I305" s="53" t="n">
        <v>2043.6</v>
      </c>
      <c r="J305" s="53" t="n">
        <v>1809.99</v>
      </c>
      <c r="K305" s="53" t="n">
        <v>233.61</v>
      </c>
      <c r="L305" s="51" t="n">
        <v>66</v>
      </c>
      <c r="M305" s="54" t="n">
        <f aca="false" ca="false" dt2D="false" dtr="false" t="normal">SUM(N305:R305)</f>
        <v>13214914.059999999</v>
      </c>
      <c r="N305" s="54" t="n"/>
      <c r="O305" s="54" t="n">
        <v>1436826.964</v>
      </c>
      <c r="P305" s="54" t="n">
        <v>0</v>
      </c>
      <c r="Q305" s="54" t="n">
        <v>1359326.016</v>
      </c>
      <c r="R305" s="54" t="n">
        <v>10418761.08</v>
      </c>
      <c r="S305" s="54" t="n">
        <f aca="false" ca="false" dt2D="false" dtr="false" t="normal">+Z305-M305</f>
        <v>0</v>
      </c>
      <c r="T305" s="54" t="n">
        <f aca="false" ca="false" dt2D="false" dtr="false" t="normal">$M305/($J305+$K305)</f>
        <v>6466.487600313172</v>
      </c>
      <c r="U305" s="54" t="n">
        <f aca="false" ca="false" dt2D="false" dtr="false" t="normal">$M305/($J305+$K305)</f>
        <v>6466.487600313172</v>
      </c>
      <c r="V305" s="52" t="n">
        <v>2026</v>
      </c>
      <c r="W305" s="56" t="n">
        <v>1012033.98</v>
      </c>
      <c r="X305" s="56" t="n">
        <f aca="false" ca="false" dt2D="false" dtr="false" t="normal">+(J305*12.71+K305*25.41)*12</f>
        <v>347292.036</v>
      </c>
      <c r="Y305" s="56" t="n">
        <f aca="false" ca="false" dt2D="false" dtr="false" t="normal">+(J305*12.71+K305*25.41)*12*30</f>
        <v>10418761.08</v>
      </c>
      <c r="Z305" s="72" t="n">
        <f aca="false" ca="true" dt2D="false" dtr="false" t="normal">SUBTOTAL(9, AA305:AO305)</f>
        <v>13214914.06</v>
      </c>
      <c r="AA305" s="63" t="n"/>
      <c r="AB305" s="63" t="n"/>
      <c r="AC305" s="63" t="n"/>
      <c r="AD305" s="63" t="n"/>
      <c r="AE305" s="58" t="n"/>
      <c r="AF305" s="58" t="n"/>
      <c r="AG305" s="58" t="n">
        <v>0</v>
      </c>
      <c r="AH305" s="58" t="n"/>
      <c r="AI305" s="58" t="n">
        <v>10124308.48</v>
      </c>
      <c r="AJ305" s="58" t="n"/>
      <c r="AK305" s="58" t="n"/>
      <c r="AL305" s="58" t="n"/>
      <c r="AM305" s="58" t="n">
        <v>2352574.13</v>
      </c>
      <c r="AN305" s="58" t="n">
        <v>252798.22</v>
      </c>
      <c r="AO305" s="58" t="n">
        <v>485233.23</v>
      </c>
      <c r="AP305" s="4" t="n">
        <f aca="false" ca="false" dt2D="false" dtr="false" t="normal">COUNTIF(AA305:AL305, "&gt;0")</f>
        <v>1</v>
      </c>
      <c r="AQ305" s="4" t="n">
        <f aca="false" ca="false" dt2D="false" dtr="false" t="normal">COUNTIF(AM305:AO305, "&gt;0")</f>
        <v>3</v>
      </c>
      <c r="AR305" s="4" t="n">
        <f aca="false" ca="false" dt2D="false" dtr="false" t="normal">+AP305+AQ305</f>
        <v>4</v>
      </c>
    </row>
    <row customHeight="true" ht="12.75" outlineLevel="0" r="306">
      <c r="A306" s="49" t="n">
        <f aca="false" ca="false" dt2D="false" dtr="false" t="normal">+A305+1</f>
        <v>293</v>
      </c>
      <c r="B306" s="49" t="n">
        <f aca="false" ca="false" dt2D="false" dtr="false" t="normal">+B305+1</f>
        <v>63</v>
      </c>
      <c r="C306" s="50" t="s">
        <v>222</v>
      </c>
      <c r="D306" s="49" t="s">
        <v>421</v>
      </c>
      <c r="E306" s="53" t="s">
        <v>422</v>
      </c>
      <c r="F306" s="52" t="s">
        <v>56</v>
      </c>
      <c r="G306" s="52" t="n">
        <v>5</v>
      </c>
      <c r="H306" s="52" t="n">
        <v>2</v>
      </c>
      <c r="I306" s="53" t="n">
        <v>1659.06</v>
      </c>
      <c r="J306" s="53" t="n">
        <v>1567.16</v>
      </c>
      <c r="K306" s="53" t="n">
        <v>91.8999999999999</v>
      </c>
      <c r="L306" s="51" t="n">
        <v>59</v>
      </c>
      <c r="M306" s="54" t="n">
        <f aca="false" ca="false" dt2D="false" dtr="false" t="normal">SUM(N306:R306)</f>
        <v>9332195.910000002</v>
      </c>
      <c r="N306" s="54" t="n"/>
      <c r="O306" s="54" t="n"/>
      <c r="P306" s="54" t="n">
        <v>0</v>
      </c>
      <c r="Q306" s="54" t="n">
        <v>1347329.9012</v>
      </c>
      <c r="R306" s="54" t="n">
        <v>7984866.0088</v>
      </c>
      <c r="S306" s="54" t="n">
        <f aca="false" ca="false" dt2D="false" dtr="false" t="normal">+Z306-M306</f>
        <v>0</v>
      </c>
      <c r="T306" s="54" t="n">
        <f aca="false" ca="false" dt2D="false" dtr="false" t="normal">$M306/($J306+$K306)</f>
        <v>5624.990000361652</v>
      </c>
      <c r="U306" s="54" t="n">
        <f aca="false" ca="false" dt2D="false" dtr="false" t="normal">$M306/($J306+$K306)</f>
        <v>5624.990000361652</v>
      </c>
      <c r="V306" s="52" t="n">
        <v>2026</v>
      </c>
      <c r="W306" s="56" t="n">
        <v>1080284.51</v>
      </c>
      <c r="X306" s="56" t="n">
        <f aca="false" ca="false" dt2D="false" dtr="false" t="normal">+(J306*12.71+K306*25.41)*12</f>
        <v>267045.39119999995</v>
      </c>
      <c r="Y306" s="56" t="n">
        <f aca="false" ca="false" dt2D="false" dtr="false" t="normal">+(J306*12.71+K306*25.41)*12*30</f>
        <v>8011361.735999999</v>
      </c>
      <c r="Z306" s="72" t="n">
        <f aca="false" ca="true" dt2D="false" dtr="false" t="normal">SUBTOTAL(9, AA306:AO306)</f>
        <v>9332195.910000002</v>
      </c>
      <c r="AA306" s="58" t="n"/>
      <c r="AB306" s="58" t="n"/>
      <c r="AC306" s="58" t="n"/>
      <c r="AD306" s="58" t="n"/>
      <c r="AE306" s="58" t="n"/>
      <c r="AF306" s="58" t="n"/>
      <c r="AG306" s="58" t="n">
        <v>0</v>
      </c>
      <c r="AH306" s="58" t="n"/>
      <c r="AI306" s="58" t="n">
        <v>8219238.23</v>
      </c>
      <c r="AJ306" s="58" t="n"/>
      <c r="AK306" s="58" t="n"/>
      <c r="AL306" s="58" t="n"/>
      <c r="AM306" s="58" t="n">
        <v>839897.63</v>
      </c>
      <c r="AN306" s="58" t="n">
        <v>93321.96</v>
      </c>
      <c r="AO306" s="58" t="n">
        <v>179738.09</v>
      </c>
      <c r="AP306" s="4" t="n">
        <f aca="false" ca="false" dt2D="false" dtr="false" t="normal">COUNTIF(AA306:AL306, "&gt;0")</f>
        <v>1</v>
      </c>
      <c r="AQ306" s="4" t="n">
        <f aca="false" ca="false" dt2D="false" dtr="false" t="normal">COUNTIF(AM306:AO306, "&gt;0")</f>
        <v>3</v>
      </c>
      <c r="AR306" s="4" t="n">
        <f aca="false" ca="false" dt2D="false" dtr="false" t="normal">+AP306+AQ306</f>
        <v>4</v>
      </c>
    </row>
    <row customHeight="true" ht="12.75" outlineLevel="0" r="307">
      <c r="A307" s="49" t="n">
        <f aca="false" ca="false" dt2D="false" dtr="false" t="normal">+A306+1</f>
        <v>294</v>
      </c>
      <c r="B307" s="49" t="n">
        <f aca="false" ca="false" dt2D="false" dtr="false" t="normal">+B306+1</f>
        <v>64</v>
      </c>
      <c r="C307" s="50" t="s">
        <v>423</v>
      </c>
      <c r="D307" s="49" t="s">
        <v>424</v>
      </c>
      <c r="E307" s="53" t="s">
        <v>73</v>
      </c>
      <c r="F307" s="52" t="s">
        <v>218</v>
      </c>
      <c r="G307" s="52" t="n">
        <v>2</v>
      </c>
      <c r="H307" s="52" t="n">
        <v>3</v>
      </c>
      <c r="I307" s="53" t="n">
        <v>1069.24</v>
      </c>
      <c r="J307" s="53" t="n">
        <v>1069.24</v>
      </c>
      <c r="K307" s="53" t="n">
        <v>0</v>
      </c>
      <c r="L307" s="51" t="n">
        <v>44</v>
      </c>
      <c r="M307" s="54" t="n">
        <f aca="false" ca="false" dt2D="false" dtr="false" t="normal">SUM(N307:R307)</f>
        <v>7865089.330000001</v>
      </c>
      <c r="N307" s="54" t="n"/>
      <c r="O307" s="54" t="n">
        <v>6406251.3596</v>
      </c>
      <c r="P307" s="54" t="n">
        <v>0</v>
      </c>
      <c r="Q307" s="54" t="n">
        <v>300209.5064</v>
      </c>
      <c r="R307" s="54" t="n">
        <v>1158628.464</v>
      </c>
      <c r="S307" s="54" t="n">
        <f aca="false" ca="false" dt2D="false" dtr="false" t="normal">+Z307-M307</f>
        <v>0</v>
      </c>
      <c r="T307" s="54" t="n">
        <f aca="false" ca="false" dt2D="false" dtr="false" t="normal">$M307/($J307+$K307)</f>
        <v>7355.775438629307</v>
      </c>
      <c r="U307" s="54" t="n">
        <f aca="false" ca="false" dt2D="false" dtr="false" t="normal">$M307/($J307+$K307)</f>
        <v>7355.775438629307</v>
      </c>
      <c r="V307" s="52" t="n">
        <v>2026</v>
      </c>
      <c r="W307" s="56" t="n">
        <v>184346.66</v>
      </c>
      <c r="X307" s="56" t="n">
        <f aca="false" ca="false" dt2D="false" dtr="false" t="normal">+(J307*9.03+K307*24.78)*12</f>
        <v>115862.8464</v>
      </c>
      <c r="Y307" s="56" t="n">
        <f aca="false" ca="false" dt2D="false" dtr="false" t="normal">+(J307*9.03+K307*24.78)*12*10</f>
        <v>1158628.464</v>
      </c>
      <c r="Z307" s="72" t="n">
        <f aca="false" ca="true" dt2D="false" dtr="false" t="normal">SUBTOTAL(9, AA307:AO307)</f>
        <v>7865089.330000001</v>
      </c>
      <c r="AA307" s="58" t="n">
        <v>3814733.33</v>
      </c>
      <c r="AB307" s="63" t="n"/>
      <c r="AC307" s="63" t="n"/>
      <c r="AD307" s="63" t="n"/>
      <c r="AE307" s="58" t="n"/>
      <c r="AF307" s="58" t="n"/>
      <c r="AG307" s="58" t="n"/>
      <c r="AH307" s="58" t="n"/>
      <c r="AI307" s="63" t="n"/>
      <c r="AJ307" s="58" t="n"/>
      <c r="AK307" s="63" t="n"/>
      <c r="AL307" s="63" t="n"/>
      <c r="AM307" s="58" t="n">
        <v>3122921.14</v>
      </c>
      <c r="AN307" s="58" t="n">
        <v>318817.86</v>
      </c>
      <c r="AO307" s="58" t="n">
        <v>608617</v>
      </c>
      <c r="AP307" s="4" t="n">
        <f aca="false" ca="false" dt2D="false" dtr="false" t="normal">COUNTIF(AA307:AL307, "&gt;0")</f>
        <v>1</v>
      </c>
      <c r="AQ307" s="4" t="n">
        <f aca="false" ca="false" dt2D="false" dtr="false" t="normal">COUNTIF(AM307:AO307, "&gt;0")</f>
        <v>3</v>
      </c>
      <c r="AR307" s="4" t="n">
        <f aca="false" ca="false" dt2D="false" dtr="false" t="normal">+AP307+AQ307</f>
        <v>4</v>
      </c>
    </row>
    <row customHeight="true" ht="12.75" outlineLevel="0" r="308">
      <c r="A308" s="49" t="n">
        <f aca="false" ca="false" dt2D="false" dtr="false" t="normal">+A307+1</f>
        <v>295</v>
      </c>
      <c r="B308" s="49" t="n">
        <f aca="false" ca="false" dt2D="false" dtr="false" t="normal">+B307+1</f>
        <v>65</v>
      </c>
      <c r="C308" s="50" t="s">
        <v>423</v>
      </c>
      <c r="D308" s="49" t="s">
        <v>425</v>
      </c>
      <c r="E308" s="53" t="s">
        <v>164</v>
      </c>
      <c r="F308" s="52" t="s">
        <v>218</v>
      </c>
      <c r="G308" s="52" t="n">
        <v>2</v>
      </c>
      <c r="H308" s="52" t="n">
        <v>1</v>
      </c>
      <c r="I308" s="53" t="n">
        <v>269.5</v>
      </c>
      <c r="J308" s="53" t="n">
        <v>269.5</v>
      </c>
      <c r="K308" s="53" t="n">
        <v>0</v>
      </c>
      <c r="L308" s="51" t="n">
        <v>1</v>
      </c>
      <c r="M308" s="54" t="n">
        <f aca="false" ca="false" dt2D="false" dtr="false" t="normal">SUM(N308:R308)</f>
        <v>1982381.48</v>
      </c>
      <c r="N308" s="54" t="n"/>
      <c r="O308" s="54" t="n">
        <v>1590810.08</v>
      </c>
      <c r="P308" s="54" t="n">
        <v>0</v>
      </c>
      <c r="Q308" s="54" t="n">
        <v>99541.2</v>
      </c>
      <c r="R308" s="54" t="n">
        <v>292030.2</v>
      </c>
      <c r="S308" s="54" t="n">
        <f aca="false" ca="false" dt2D="false" dtr="false" t="normal">+Z308-M308</f>
        <v>0</v>
      </c>
      <c r="T308" s="54" t="n">
        <f aca="false" ca="false" dt2D="false" dtr="false" t="normal">$M308/($J308+$K308)</f>
        <v>7355.775435992578</v>
      </c>
      <c r="U308" s="54" t="n">
        <f aca="false" ca="false" dt2D="false" dtr="false" t="normal">$M308/($J308+$K308)</f>
        <v>7355.775435992578</v>
      </c>
      <c r="V308" s="52" t="n">
        <v>2026</v>
      </c>
      <c r="W308" s="56" t="n">
        <v>70338.18</v>
      </c>
      <c r="X308" s="56" t="n">
        <f aca="false" ca="false" dt2D="false" dtr="false" t="normal">+(J308*9.03+K308*24.78)*12</f>
        <v>29203.02</v>
      </c>
      <c r="Y308" s="56" t="n">
        <f aca="false" ca="false" dt2D="false" dtr="false" t="normal">+(J308*9.03+K308*24.78)*12*10</f>
        <v>292030.2</v>
      </c>
      <c r="Z308" s="72" t="n">
        <f aca="false" ca="true" dt2D="false" dtr="false" t="normal">SUBTOTAL(9, AA308:AO308)</f>
        <v>1982381.48</v>
      </c>
      <c r="AA308" s="58" t="n">
        <v>961496.61</v>
      </c>
      <c r="AB308" s="63" t="n"/>
      <c r="AC308" s="63" t="n"/>
      <c r="AD308" s="63" t="n"/>
      <c r="AE308" s="58" t="n"/>
      <c r="AF308" s="58" t="n"/>
      <c r="AG308" s="58" t="n"/>
      <c r="AH308" s="58" t="n"/>
      <c r="AI308" s="63" t="n"/>
      <c r="AJ308" s="58" t="n"/>
      <c r="AK308" s="63" t="n"/>
      <c r="AL308" s="63" t="n"/>
      <c r="AM308" s="58" t="n">
        <v>787126.6</v>
      </c>
      <c r="AN308" s="58" t="n">
        <v>80357.46</v>
      </c>
      <c r="AO308" s="58" t="n">
        <v>153400.81</v>
      </c>
      <c r="AP308" s="4" t="n">
        <f aca="false" ca="false" dt2D="false" dtr="false" t="normal">COUNTIF(AA308:AL308, "&gt;0")</f>
        <v>1</v>
      </c>
      <c r="AQ308" s="4" t="n">
        <f aca="false" ca="false" dt2D="false" dtr="false" t="normal">COUNTIF(AM308:AO308, "&gt;0")</f>
        <v>3</v>
      </c>
      <c r="AR308" s="4" t="n">
        <f aca="false" ca="false" dt2D="false" dtr="false" t="normal">+AP308+AQ308</f>
        <v>4</v>
      </c>
    </row>
    <row customHeight="true" ht="12.75" outlineLevel="0" r="309">
      <c r="A309" s="49" t="n">
        <f aca="false" ca="false" dt2D="false" dtr="false" t="normal">+A308+1</f>
        <v>296</v>
      </c>
      <c r="B309" s="49" t="n">
        <f aca="false" ca="false" dt2D="false" dtr="false" t="normal">+B308+1</f>
        <v>66</v>
      </c>
      <c r="C309" s="50" t="s">
        <v>423</v>
      </c>
      <c r="D309" s="49" t="s">
        <v>426</v>
      </c>
      <c r="E309" s="53" t="s">
        <v>71</v>
      </c>
      <c r="F309" s="52" t="s">
        <v>218</v>
      </c>
      <c r="G309" s="52" t="n">
        <v>2</v>
      </c>
      <c r="H309" s="52" t="n">
        <v>1</v>
      </c>
      <c r="I309" s="53" t="n">
        <v>273.5</v>
      </c>
      <c r="J309" s="53" t="n">
        <v>273.5</v>
      </c>
      <c r="K309" s="53" t="n">
        <v>0</v>
      </c>
      <c r="L309" s="51" t="n">
        <v>8</v>
      </c>
      <c r="M309" s="54" t="n">
        <f aca="false" ca="false" dt2D="false" dtr="false" t="normal">SUM(N309:R309)</f>
        <v>2011804.58</v>
      </c>
      <c r="N309" s="54" t="n"/>
      <c r="O309" s="54" t="n">
        <v>1747359.91</v>
      </c>
      <c r="P309" s="54" t="n">
        <v>0</v>
      </c>
      <c r="Q309" s="54" t="n">
        <v>29636.46</v>
      </c>
      <c r="R309" s="54" t="n">
        <v>234808.21</v>
      </c>
      <c r="S309" s="54" t="n">
        <f aca="false" ca="false" dt2D="false" dtr="false" t="normal">+Z309-M309</f>
        <v>0</v>
      </c>
      <c r="T309" s="54" t="n">
        <f aca="false" ca="false" dt2D="false" dtr="false" t="normal">$M309/($J309+$K309)</f>
        <v>7355.775429616088</v>
      </c>
      <c r="U309" s="54" t="n">
        <f aca="false" ca="false" dt2D="false" dtr="false" t="normal">$M309/($J309+$K309)</f>
        <v>7355.775429616088</v>
      </c>
      <c r="V309" s="52" t="n">
        <v>2026</v>
      </c>
      <c r="W309" s="56" t="n">
        <v>0</v>
      </c>
      <c r="X309" s="56" t="n">
        <f aca="false" ca="false" dt2D="false" dtr="false" t="normal">+(J309*9.03+K309*24.78)*12</f>
        <v>29636.46</v>
      </c>
      <c r="Y309" s="56" t="n">
        <f aca="false" ca="false" dt2D="false" dtr="false" t="normal">+(J309*9.03+K309*24.78)*12*10-'[3]Лист1'!$AQ$98</f>
        <v>234808.20999999996</v>
      </c>
      <c r="Z309" s="72" t="n">
        <f aca="false" ca="true" dt2D="false" dtr="false" t="normal">SUBTOTAL(9, AA309:AO309)</f>
        <v>2011804.58</v>
      </c>
      <c r="AA309" s="58" t="n">
        <v>975767.43</v>
      </c>
      <c r="AB309" s="63" t="n"/>
      <c r="AC309" s="63" t="n"/>
      <c r="AD309" s="63" t="n"/>
      <c r="AE309" s="58" t="n"/>
      <c r="AF309" s="58" t="n"/>
      <c r="AG309" s="58" t="n"/>
      <c r="AH309" s="58" t="n"/>
      <c r="AI309" s="63" t="n"/>
      <c r="AJ309" s="58" t="n"/>
      <c r="AK309" s="63" t="n"/>
      <c r="AL309" s="63" t="n"/>
      <c r="AM309" s="58" t="n">
        <v>798809.37</v>
      </c>
      <c r="AN309" s="58" t="n">
        <v>81550.15</v>
      </c>
      <c r="AO309" s="58" t="n">
        <v>155677.63</v>
      </c>
      <c r="AP309" s="4" t="n">
        <f aca="false" ca="false" dt2D="false" dtr="false" t="normal">COUNTIF(AA309:AL309, "&gt;0")</f>
        <v>1</v>
      </c>
      <c r="AQ309" s="4" t="n">
        <f aca="false" ca="false" dt2D="false" dtr="false" t="normal">COUNTIF(AM309:AO309, "&gt;0")</f>
        <v>3</v>
      </c>
      <c r="AR309" s="4" t="n">
        <f aca="false" ca="false" dt2D="false" dtr="false" t="normal">+AP309+AQ309</f>
        <v>4</v>
      </c>
    </row>
    <row customHeight="true" ht="12.75" outlineLevel="0" r="310">
      <c r="A310" s="49" t="n">
        <f aca="false" ca="false" dt2D="false" dtr="false" t="normal">+A309+1</f>
        <v>297</v>
      </c>
      <c r="B310" s="49" t="n">
        <f aca="false" ca="false" dt2D="false" dtr="false" t="normal">+B309+1</f>
        <v>67</v>
      </c>
      <c r="C310" s="50" t="s">
        <v>227</v>
      </c>
      <c r="D310" s="49" t="s">
        <v>427</v>
      </c>
      <c r="E310" s="53" t="s">
        <v>136</v>
      </c>
      <c r="F310" s="52" t="s">
        <v>56</v>
      </c>
      <c r="G310" s="52" t="n">
        <v>5</v>
      </c>
      <c r="H310" s="52" t="n">
        <v>4</v>
      </c>
      <c r="I310" s="53" t="n">
        <v>2893.7</v>
      </c>
      <c r="J310" s="53" t="n">
        <v>2433.8</v>
      </c>
      <c r="K310" s="53" t="n">
        <v>459.9</v>
      </c>
      <c r="L310" s="51" t="n">
        <v>88</v>
      </c>
      <c r="M310" s="54" t="n">
        <f aca="false" ca="false" dt2D="false" dtr="false" t="normal">SUM(N310:R310)</f>
        <v>8678264.18</v>
      </c>
      <c r="N310" s="54" t="n"/>
      <c r="O310" s="54" t="n"/>
      <c r="P310" s="54" t="n">
        <v>0</v>
      </c>
      <c r="Q310" s="54" t="n">
        <v>2652138.704</v>
      </c>
      <c r="R310" s="54" t="n">
        <v>6026125.476</v>
      </c>
      <c r="S310" s="54" t="n">
        <f aca="false" ca="false" dt2D="false" dtr="false" t="normal">+Z310-M310</f>
        <v>0</v>
      </c>
      <c r="T310" s="54" t="n">
        <f aca="false" ca="false" dt2D="false" dtr="false" t="normal">$M310/($J310+$K310)</f>
        <v>2999.0200020734696</v>
      </c>
      <c r="U310" s="54" t="n">
        <f aca="false" ca="false" dt2D="false" dtr="false" t="normal">$M310/($J310+$K310)</f>
        <v>2999.0200020734696</v>
      </c>
      <c r="V310" s="52" t="n">
        <v>2026</v>
      </c>
      <c r="W310" s="56" t="n">
        <v>2140702.82</v>
      </c>
      <c r="X310" s="56" t="n">
        <f aca="false" ca="false" dt2D="false" dtr="false" t="normal">+(J310*12.71+K310*25.41)*12</f>
        <v>511435.8840000001</v>
      </c>
      <c r="Y310" s="56" t="n">
        <f aca="false" ca="false" dt2D="false" dtr="false" t="normal">+(J310*12.71+K310*25.41)*12*30</f>
        <v>15343076.520000003</v>
      </c>
      <c r="Z310" s="72" t="n">
        <f aca="false" ca="true" dt2D="false" dtr="false" t="normal">SUBTOTAL(9, AA310:AO310)</f>
        <v>8678264.18</v>
      </c>
      <c r="AA310" s="58" t="n"/>
      <c r="AB310" s="58" t="n"/>
      <c r="AC310" s="58" t="n">
        <v>4525489.64</v>
      </c>
      <c r="AD310" s="58" t="n">
        <v>2930647.37</v>
      </c>
      <c r="AE310" s="58" t="n"/>
      <c r="AF310" s="58" t="n"/>
      <c r="AG310" s="58" t="n">
        <v>0</v>
      </c>
      <c r="AH310" s="58" t="n"/>
      <c r="AI310" s="58" t="n"/>
      <c r="AJ310" s="58" t="n"/>
      <c r="AK310" s="58" t="n"/>
      <c r="AL310" s="58" t="n"/>
      <c r="AM310" s="58" t="n">
        <v>972293.91</v>
      </c>
      <c r="AN310" s="58" t="n">
        <v>86782.64</v>
      </c>
      <c r="AO310" s="58" t="n">
        <v>163050.62</v>
      </c>
      <c r="AP310" s="4" t="n">
        <f aca="false" ca="false" dt2D="false" dtr="false" t="normal">COUNTIF(AA310:AL310, "&gt;0")</f>
        <v>2</v>
      </c>
      <c r="AQ310" s="4" t="n">
        <f aca="false" ca="false" dt2D="false" dtr="false" t="normal">COUNTIF(AM310:AO310, "&gt;0")</f>
        <v>3</v>
      </c>
      <c r="AR310" s="4" t="n">
        <f aca="false" ca="false" dt2D="false" dtr="false" t="normal">+AP310+AQ310</f>
        <v>5</v>
      </c>
    </row>
    <row customHeight="true" ht="12.75" outlineLevel="0" r="311">
      <c r="A311" s="49" t="n">
        <f aca="false" ca="false" dt2D="false" dtr="false" t="normal">+A310+1</f>
        <v>298</v>
      </c>
      <c r="B311" s="49" t="n">
        <f aca="false" ca="false" dt2D="false" dtr="false" t="normal">+B310+1</f>
        <v>68</v>
      </c>
      <c r="C311" s="50" t="s">
        <v>227</v>
      </c>
      <c r="D311" s="49" t="s">
        <v>428</v>
      </c>
      <c r="E311" s="53" t="s">
        <v>290</v>
      </c>
      <c r="F311" s="52" t="s">
        <v>56</v>
      </c>
      <c r="G311" s="52" t="n">
        <v>5</v>
      </c>
      <c r="H311" s="52" t="n">
        <v>4</v>
      </c>
      <c r="I311" s="53" t="n">
        <v>2550.3</v>
      </c>
      <c r="J311" s="53" t="n">
        <v>2289.3</v>
      </c>
      <c r="K311" s="53" t="n">
        <v>261</v>
      </c>
      <c r="L311" s="51" t="n">
        <v>90</v>
      </c>
      <c r="M311" s="54" t="n">
        <f aca="false" ca="false" dt2D="false" dtr="false" t="normal">SUM(N311:R311)</f>
        <v>7648400.72</v>
      </c>
      <c r="N311" s="54" t="n"/>
      <c r="O311" s="54" t="n"/>
      <c r="P311" s="54" t="n">
        <v>0</v>
      </c>
      <c r="Q311" s="54" t="n">
        <v>2138854.046</v>
      </c>
      <c r="R311" s="54" t="n">
        <v>5509546.674</v>
      </c>
      <c r="S311" s="54" t="n">
        <f aca="false" ca="false" dt2D="false" dtr="false" t="normal">+Z311-M311</f>
        <v>0</v>
      </c>
      <c r="T311" s="54" t="n">
        <f aca="false" ca="false" dt2D="false" dtr="false" t="normal">$M311/($J311+$K311)</f>
        <v>2999.02000548955</v>
      </c>
      <c r="U311" s="54" t="n">
        <f aca="false" ca="false" dt2D="false" dtr="false" t="normal">$M311/($J311+$K311)</f>
        <v>2999.02000548955</v>
      </c>
      <c r="V311" s="52" t="n">
        <v>2026</v>
      </c>
      <c r="W311" s="56" t="n">
        <v>1710105.89</v>
      </c>
      <c r="X311" s="56" t="n">
        <f aca="false" ca="false" dt2D="false" dtr="false" t="normal">+(J311*12.71+K311*25.41)*12</f>
        <v>428748.1560000001</v>
      </c>
      <c r="Y311" s="56" t="n">
        <f aca="false" ca="false" dt2D="false" dtr="false" t="normal">+(J311*12.71+K311*25.41)*12*30</f>
        <v>12862444.680000002</v>
      </c>
      <c r="Z311" s="72" t="n">
        <f aca="false" ca="true" dt2D="false" dtr="false" t="normal">SUBTOTAL(9, AA311:AO311)</f>
        <v>7648400.72</v>
      </c>
      <c r="AA311" s="58" t="n"/>
      <c r="AB311" s="58" t="n"/>
      <c r="AC311" s="58" t="n">
        <v>3988442.56</v>
      </c>
      <c r="AD311" s="58" t="n">
        <v>2582862.77</v>
      </c>
      <c r="AE311" s="58" t="n"/>
      <c r="AF311" s="58" t="n"/>
      <c r="AG311" s="58" t="n">
        <v>0</v>
      </c>
      <c r="AH311" s="58" t="n"/>
      <c r="AI311" s="58" t="n"/>
      <c r="AJ311" s="58" t="n"/>
      <c r="AK311" s="58" t="n"/>
      <c r="AL311" s="58" t="n"/>
      <c r="AM311" s="58" t="n">
        <v>856910.24</v>
      </c>
      <c r="AN311" s="58" t="n">
        <v>76484.01</v>
      </c>
      <c r="AO311" s="58" t="n">
        <v>143701.14</v>
      </c>
      <c r="AP311" s="4" t="n">
        <f aca="false" ca="false" dt2D="false" dtr="false" t="normal">COUNTIF(AA311:AL311, "&gt;0")</f>
        <v>2</v>
      </c>
      <c r="AQ311" s="4" t="n">
        <f aca="false" ca="false" dt2D="false" dtr="false" t="normal">COUNTIF(AM311:AO311, "&gt;0")</f>
        <v>3</v>
      </c>
      <c r="AR311" s="4" t="n">
        <f aca="false" ca="false" dt2D="false" dtr="false" t="normal">+AP311+AQ311</f>
        <v>5</v>
      </c>
    </row>
    <row customHeight="true" ht="12.75" outlineLevel="0" r="312">
      <c r="A312" s="49" t="n">
        <f aca="false" ca="false" dt2D="false" dtr="false" t="normal">+A311+1</f>
        <v>299</v>
      </c>
      <c r="B312" s="49" t="n">
        <f aca="false" ca="false" dt2D="false" dtr="false" t="normal">+B311+1</f>
        <v>69</v>
      </c>
      <c r="C312" s="50" t="s">
        <v>227</v>
      </c>
      <c r="D312" s="49" t="s">
        <v>429</v>
      </c>
      <c r="E312" s="53" t="s">
        <v>430</v>
      </c>
      <c r="F312" s="52" t="s">
        <v>56</v>
      </c>
      <c r="G312" s="52" t="n">
        <v>3</v>
      </c>
      <c r="H312" s="52" t="n">
        <v>2</v>
      </c>
      <c r="I312" s="53" t="n">
        <v>910.1</v>
      </c>
      <c r="J312" s="53" t="n">
        <v>910.1</v>
      </c>
      <c r="K312" s="53" t="n">
        <v>0</v>
      </c>
      <c r="L312" s="51" t="n">
        <v>42</v>
      </c>
      <c r="M312" s="54" t="n">
        <f aca="false" ca="false" dt2D="false" dtr="false" t="normal">SUM(N312:R312)</f>
        <v>6800746.08</v>
      </c>
      <c r="N312" s="54" t="n"/>
      <c r="O312" s="54" t="n">
        <v>2548427.938</v>
      </c>
      <c r="P312" s="54" t="n">
        <v>0</v>
      </c>
      <c r="Q312" s="54" t="n">
        <v>138808.452</v>
      </c>
      <c r="R312" s="54" t="n">
        <v>4113509.69</v>
      </c>
      <c r="S312" s="54" t="n">
        <f aca="false" ca="false" dt2D="false" dtr="false" t="normal">+Z312-M312</f>
        <v>0</v>
      </c>
      <c r="T312" s="54" t="n">
        <f aca="false" ca="false" dt2D="false" dtr="false" t="normal">$M312/($J312+$K312)</f>
        <v>7472.526183935831</v>
      </c>
      <c r="U312" s="54" t="n">
        <f aca="false" ca="false" dt2D="false" dtr="false" t="normal">$M312/($J312+$K312)</f>
        <v>7472.526183935831</v>
      </c>
      <c r="V312" s="52" t="n">
        <v>2026</v>
      </c>
      <c r="W312" s="56" t="n">
        <v>0</v>
      </c>
      <c r="X312" s="56" t="n">
        <f aca="false" ca="false" dt2D="false" dtr="false" t="normal">+(J312*12.71+K312*25.41)*12</f>
        <v>138808.45200000002</v>
      </c>
      <c r="Y312" s="56" t="n">
        <f aca="false" ca="false" dt2D="false" dtr="false" t="normal">+(J312*12.71+K312*25.41)*12*30-'[3]Лист1'!$AQ$110</f>
        <v>4113509.6900000004</v>
      </c>
      <c r="Z312" s="72" t="n">
        <f aca="false" ca="true" dt2D="false" dtr="false" t="normal">SUBTOTAL(9, AA312:AO312)</f>
        <v>6800746.08</v>
      </c>
      <c r="AA312" s="58" t="n">
        <v>5002611.96</v>
      </c>
      <c r="AB312" s="63" t="n"/>
      <c r="AC312" s="58" t="n"/>
      <c r="AD312" s="58" t="n"/>
      <c r="AE312" s="58" t="n"/>
      <c r="AF312" s="58" t="n"/>
      <c r="AG312" s="58" t="n">
        <v>0</v>
      </c>
      <c r="AH312" s="58" t="n"/>
      <c r="AI312" s="58" t="n"/>
      <c r="AJ312" s="58" t="n"/>
      <c r="AK312" s="58" t="n"/>
      <c r="AL312" s="63" t="n"/>
      <c r="AM312" s="58" t="n">
        <v>1366253.95</v>
      </c>
      <c r="AN312" s="58" t="n">
        <v>147860.58</v>
      </c>
      <c r="AO312" s="58" t="n">
        <v>284019.59</v>
      </c>
      <c r="AP312" s="4" t="n">
        <f aca="false" ca="false" dt2D="false" dtr="false" t="normal">COUNTIF(AA312:AL312, "&gt;0")</f>
        <v>1</v>
      </c>
      <c r="AQ312" s="4" t="n">
        <f aca="false" ca="false" dt2D="false" dtr="false" t="normal">COUNTIF(AM312:AO312, "&gt;0")</f>
        <v>3</v>
      </c>
      <c r="AR312" s="4" t="n">
        <f aca="false" ca="false" dt2D="false" dtr="false" t="normal">+AP312+AQ312</f>
        <v>4</v>
      </c>
    </row>
    <row customHeight="true" ht="12.75" outlineLevel="0" r="313">
      <c r="A313" s="49" t="n">
        <f aca="false" ca="false" dt2D="false" dtr="false" t="normal">+A312+1</f>
        <v>300</v>
      </c>
      <c r="B313" s="49" t="n">
        <f aca="false" ca="false" dt2D="false" dtr="false" t="normal">+B312+1</f>
        <v>70</v>
      </c>
      <c r="C313" s="50" t="s">
        <v>227</v>
      </c>
      <c r="D313" s="49" t="s">
        <v>431</v>
      </c>
      <c r="E313" s="53" t="s">
        <v>94</v>
      </c>
      <c r="F313" s="52" t="s">
        <v>56</v>
      </c>
      <c r="G313" s="52" t="n">
        <v>5</v>
      </c>
      <c r="H313" s="52" t="n">
        <v>3</v>
      </c>
      <c r="I313" s="53" t="n">
        <v>2326.1</v>
      </c>
      <c r="J313" s="53" t="n">
        <v>2326.1</v>
      </c>
      <c r="K313" s="53" t="n">
        <v>0</v>
      </c>
      <c r="L313" s="51" t="n">
        <v>76</v>
      </c>
      <c r="M313" s="54" t="n">
        <f aca="false" ca="false" dt2D="false" dtr="false" t="normal">SUM(N313:R313)</f>
        <v>6976020.430000002</v>
      </c>
      <c r="N313" s="54" t="n"/>
      <c r="O313" s="54" t="n"/>
      <c r="P313" s="54" t="n">
        <v>0</v>
      </c>
      <c r="Q313" s="54" t="n">
        <v>1400036.832</v>
      </c>
      <c r="R313" s="54" t="n">
        <v>5575983.598</v>
      </c>
      <c r="S313" s="54" t="n">
        <f aca="false" ca="false" dt2D="false" dtr="false" t="normal">+Z313-M313</f>
        <v>0</v>
      </c>
      <c r="T313" s="54" t="n">
        <f aca="false" ca="false" dt2D="false" dtr="false" t="normal">$M313/($J313+$K313)</f>
        <v>2999.0200034392337</v>
      </c>
      <c r="U313" s="54" t="n">
        <f aca="false" ca="false" dt2D="false" dtr="false" t="normal">$M313/($J313+$K313)</f>
        <v>2999.0200034392337</v>
      </c>
      <c r="V313" s="52" t="n">
        <v>2026</v>
      </c>
      <c r="W313" s="56" t="n">
        <v>1045260.06</v>
      </c>
      <c r="X313" s="56" t="n">
        <f aca="false" ca="false" dt2D="false" dtr="false" t="normal">+(J313*12.71+K313*25.41)*12</f>
        <v>354776.772</v>
      </c>
      <c r="Y313" s="56" t="n">
        <f aca="false" ca="false" dt2D="false" dtr="false" t="normal">+(J313*12.71+K313*25.41)*12*30</f>
        <v>10643303.16</v>
      </c>
      <c r="Z313" s="72" t="n">
        <f aca="false" ca="true" dt2D="false" dtr="false" t="normal">SUBTOTAL(9, AA313:AO313)</f>
        <v>6976020.430000001</v>
      </c>
      <c r="AA313" s="58" t="n"/>
      <c r="AB313" s="58" t="n"/>
      <c r="AC313" s="58" t="n">
        <v>3637813.68</v>
      </c>
      <c r="AD313" s="58" t="n">
        <v>2355800.14</v>
      </c>
      <c r="AE313" s="58" t="n"/>
      <c r="AF313" s="58" t="n"/>
      <c r="AG313" s="58" t="n">
        <v>0</v>
      </c>
      <c r="AH313" s="58" t="n"/>
      <c r="AI313" s="58" t="n"/>
      <c r="AJ313" s="58" t="n"/>
      <c r="AK313" s="58" t="n"/>
      <c r="AL313" s="58" t="n"/>
      <c r="AM313" s="58" t="n">
        <v>781578.21</v>
      </c>
      <c r="AN313" s="58" t="n">
        <v>69760.2</v>
      </c>
      <c r="AO313" s="58" t="n">
        <v>131068.2</v>
      </c>
      <c r="AP313" s="4" t="n">
        <f aca="false" ca="false" dt2D="false" dtr="false" t="normal">COUNTIF(AA313:AL313, "&gt;0")</f>
        <v>2</v>
      </c>
      <c r="AQ313" s="4" t="n">
        <f aca="false" ca="false" dt2D="false" dtr="false" t="normal">COUNTIF(AM313:AO313, "&gt;0")</f>
        <v>3</v>
      </c>
      <c r="AR313" s="4" t="n">
        <f aca="false" ca="false" dt2D="false" dtr="false" t="normal">+AP313+AQ313</f>
        <v>5</v>
      </c>
    </row>
    <row customHeight="true" ht="12.75" outlineLevel="0" r="314">
      <c r="A314" s="49" t="n">
        <f aca="false" ca="false" dt2D="false" dtr="false" t="normal">+A313+1</f>
        <v>301</v>
      </c>
      <c r="B314" s="49" t="n">
        <f aca="false" ca="false" dt2D="false" dtr="false" t="normal">+B313+1</f>
        <v>71</v>
      </c>
      <c r="C314" s="50" t="s">
        <v>227</v>
      </c>
      <c r="D314" s="49" t="s">
        <v>432</v>
      </c>
      <c r="E314" s="53" t="s">
        <v>67</v>
      </c>
      <c r="F314" s="52" t="s">
        <v>56</v>
      </c>
      <c r="G314" s="52" t="n">
        <v>5</v>
      </c>
      <c r="H314" s="52" t="n">
        <v>4</v>
      </c>
      <c r="I314" s="53" t="n">
        <v>2787.1</v>
      </c>
      <c r="J314" s="53" t="n">
        <v>2787.1</v>
      </c>
      <c r="K314" s="53" t="n">
        <v>0</v>
      </c>
      <c r="L314" s="51" t="n">
        <v>110</v>
      </c>
      <c r="M314" s="54" t="n">
        <f aca="false" ca="false" dt2D="false" dtr="false" t="normal">SUM(N314:R314)</f>
        <v>8358568.640000001</v>
      </c>
      <c r="N314" s="54" t="n"/>
      <c r="O314" s="54" t="n"/>
      <c r="P314" s="54" t="n">
        <v>0</v>
      </c>
      <c r="Q314" s="54" t="n">
        <v>1549598.492</v>
      </c>
      <c r="R314" s="54" t="n">
        <v>6808970.148</v>
      </c>
      <c r="S314" s="54" t="n">
        <f aca="false" ca="false" dt2D="false" dtr="false" t="normal">+Z314-M314</f>
        <v>0</v>
      </c>
      <c r="T314" s="54" t="n">
        <f aca="false" ca="false" dt2D="false" dtr="false" t="normal">$M314/($J314+$K314)</f>
        <v>2999.0199992824087</v>
      </c>
      <c r="U314" s="54" t="n">
        <f aca="false" ca="false" dt2D="false" dtr="false" t="normal">$M314/($J314+$K314)</f>
        <v>2999.0199992824087</v>
      </c>
      <c r="V314" s="52" t="n">
        <v>2026</v>
      </c>
      <c r="W314" s="56" t="n">
        <v>1124510</v>
      </c>
      <c r="X314" s="56" t="n">
        <f aca="false" ca="false" dt2D="false" dtr="false" t="normal">+(J314*12.71+K314*25.41)*12</f>
        <v>425088.4920000001</v>
      </c>
      <c r="Y314" s="56" t="n">
        <f aca="false" ca="false" dt2D="false" dtr="false" t="normal">+(J314*12.71+K314*25.41)*12*30</f>
        <v>12752654.760000002</v>
      </c>
      <c r="Z314" s="72" t="n">
        <f aca="false" ca="true" dt2D="false" dtr="false" t="normal">SUBTOTAL(9, AA314:AO314)</f>
        <v>8358568.640000001</v>
      </c>
      <c r="AA314" s="58" t="n"/>
      <c r="AB314" s="58" t="n"/>
      <c r="AC314" s="58" t="n">
        <v>4358776.71</v>
      </c>
      <c r="AD314" s="58" t="n">
        <v>2822686.28</v>
      </c>
      <c r="AE314" s="58" t="n"/>
      <c r="AF314" s="58" t="n"/>
      <c r="AG314" s="58" t="n">
        <v>0</v>
      </c>
      <c r="AH314" s="58" t="n"/>
      <c r="AI314" s="58" t="n"/>
      <c r="AJ314" s="58" t="n"/>
      <c r="AK314" s="58" t="n"/>
      <c r="AL314" s="58" t="n"/>
      <c r="AM314" s="58" t="n">
        <v>936475.91</v>
      </c>
      <c r="AN314" s="58" t="n">
        <v>83585.69</v>
      </c>
      <c r="AO314" s="58" t="n">
        <v>157044.05</v>
      </c>
      <c r="AP314" s="4" t="n">
        <f aca="false" ca="false" dt2D="false" dtr="false" t="normal">COUNTIF(AA314:AL314, "&gt;0")</f>
        <v>2</v>
      </c>
      <c r="AQ314" s="4" t="n">
        <f aca="false" ca="false" dt2D="false" dtr="false" t="normal">COUNTIF(AM314:AO314, "&gt;0")</f>
        <v>3</v>
      </c>
      <c r="AR314" s="4" t="n">
        <f aca="false" ca="false" dt2D="false" dtr="false" t="normal">+AP314+AQ314</f>
        <v>5</v>
      </c>
    </row>
    <row customHeight="true" ht="12.75" outlineLevel="0" r="315">
      <c r="A315" s="49" t="n">
        <f aca="false" ca="false" dt2D="false" dtr="false" t="normal">+A314+1</f>
        <v>302</v>
      </c>
      <c r="B315" s="49" t="n">
        <f aca="false" ca="false" dt2D="false" dtr="false" t="normal">+B314+1</f>
        <v>72</v>
      </c>
      <c r="C315" s="50" t="s">
        <v>227</v>
      </c>
      <c r="D315" s="49" t="s">
        <v>433</v>
      </c>
      <c r="E315" s="53" t="s">
        <v>130</v>
      </c>
      <c r="F315" s="52" t="s">
        <v>56</v>
      </c>
      <c r="G315" s="52" t="n">
        <v>3</v>
      </c>
      <c r="H315" s="52" t="n">
        <v>2</v>
      </c>
      <c r="I315" s="53" t="n">
        <v>637.8</v>
      </c>
      <c r="J315" s="53" t="n">
        <v>637.8</v>
      </c>
      <c r="K315" s="53" t="n">
        <v>0</v>
      </c>
      <c r="L315" s="51" t="n">
        <v>23</v>
      </c>
      <c r="M315" s="54" t="n">
        <f aca="false" ca="false" dt2D="false" dtr="false" t="normal">SUM(N315:R315)</f>
        <v>8691128.380000003</v>
      </c>
      <c r="N315" s="54" t="n"/>
      <c r="O315" s="54" t="n">
        <v>6466172.254</v>
      </c>
      <c r="P315" s="54" t="n">
        <v>0</v>
      </c>
      <c r="Q315" s="54" t="n">
        <v>97277.256</v>
      </c>
      <c r="R315" s="54" t="n">
        <v>2127678.87</v>
      </c>
      <c r="S315" s="54" t="n">
        <f aca="false" ca="false" dt2D="false" dtr="false" t="normal">+Z315-M315</f>
        <v>0</v>
      </c>
      <c r="T315" s="54" t="n">
        <f aca="false" ca="false" dt2D="false" dtr="false" t="normal">$M315/($J315+$K315)</f>
        <v>13626.72997804955</v>
      </c>
      <c r="U315" s="54" t="n">
        <f aca="false" ca="false" dt2D="false" dtr="false" t="normal">$M315/($J315+$K315)</f>
        <v>13626.72997804955</v>
      </c>
      <c r="V315" s="52" t="n">
        <v>2026</v>
      </c>
      <c r="W315" s="56" t="n">
        <v>0</v>
      </c>
      <c r="X315" s="56" t="n">
        <f aca="false" ca="false" dt2D="false" dtr="false" t="normal">+(J315*12.71+K315*25.41)*12</f>
        <v>97277.256</v>
      </c>
      <c r="Y315" s="56" t="n">
        <f aca="false" ca="false" dt2D="false" dtr="false" t="normal">+(J315*12.71+K315*25.41)*12*30-'[3]Лист1'!$AQ$115</f>
        <v>2127678.8699999996</v>
      </c>
      <c r="Z315" s="72" t="n">
        <f aca="false" ca="true" dt2D="false" dtr="false" t="normal">SUBTOTAL(9, AA315:AO315)</f>
        <v>8691128.38</v>
      </c>
      <c r="AA315" s="58" t="n">
        <v>3505841.01</v>
      </c>
      <c r="AB315" s="58" t="n">
        <v>2118700.31</v>
      </c>
      <c r="AC315" s="58" t="n"/>
      <c r="AD315" s="58" t="n">
        <v>870270.45</v>
      </c>
      <c r="AE315" s="58" t="n"/>
      <c r="AF315" s="58" t="n"/>
      <c r="AG315" s="58" t="n">
        <v>0</v>
      </c>
      <c r="AH315" s="58" t="n"/>
      <c r="AI315" s="58" t="n"/>
      <c r="AJ315" s="58" t="n"/>
      <c r="AK315" s="58" t="n">
        <v>1121454.44</v>
      </c>
      <c r="AL315" s="58" t="n"/>
      <c r="AM315" s="58" t="n">
        <v>821398.57</v>
      </c>
      <c r="AN315" s="58" t="n">
        <v>86911.28</v>
      </c>
      <c r="AO315" s="58" t="n">
        <v>166552.32</v>
      </c>
      <c r="AP315" s="4" t="n">
        <f aca="false" ca="false" dt2D="false" dtr="false" t="normal">COUNTIF(AA315:AL315, "&gt;0")</f>
        <v>4</v>
      </c>
      <c r="AQ315" s="4" t="n">
        <f aca="false" ca="false" dt2D="false" dtr="false" t="normal">COUNTIF(AM315:AO315, "&gt;0")</f>
        <v>3</v>
      </c>
      <c r="AR315" s="4" t="n">
        <f aca="false" ca="false" dt2D="false" dtr="false" t="normal">+AP315+AQ315</f>
        <v>7</v>
      </c>
    </row>
    <row customHeight="true" ht="12.75" outlineLevel="0" r="316">
      <c r="A316" s="49" t="n">
        <f aca="false" ca="false" dt2D="false" dtr="false" t="normal">+A315+1</f>
        <v>303</v>
      </c>
      <c r="B316" s="49" t="n">
        <f aca="false" ca="false" dt2D="false" dtr="false" t="normal">+B315+1</f>
        <v>73</v>
      </c>
      <c r="C316" s="50" t="s">
        <v>227</v>
      </c>
      <c r="D316" s="49" t="s">
        <v>434</v>
      </c>
      <c r="E316" s="53" t="s">
        <v>226</v>
      </c>
      <c r="F316" s="52" t="s">
        <v>56</v>
      </c>
      <c r="G316" s="52" t="n">
        <v>4</v>
      </c>
      <c r="H316" s="52" t="n">
        <v>4</v>
      </c>
      <c r="I316" s="53" t="n">
        <v>2783</v>
      </c>
      <c r="J316" s="53" t="n">
        <v>2783</v>
      </c>
      <c r="K316" s="53" t="n">
        <v>0</v>
      </c>
      <c r="L316" s="51" t="n">
        <v>91</v>
      </c>
      <c r="M316" s="54" t="n">
        <f aca="false" ca="false" dt2D="false" dtr="false" t="normal">SUM(N316:R316)</f>
        <v>6726431.65</v>
      </c>
      <c r="N316" s="54" t="n"/>
      <c r="O316" s="54" t="n"/>
      <c r="P316" s="54" t="n">
        <v>0</v>
      </c>
      <c r="Q316" s="54" t="n">
        <v>424463.16</v>
      </c>
      <c r="R316" s="54" t="n">
        <v>6301968.49</v>
      </c>
      <c r="S316" s="54" t="n">
        <f aca="false" ca="false" dt2D="false" dtr="false" t="normal">+Z316-M316</f>
        <v>0</v>
      </c>
      <c r="T316" s="54" t="n">
        <f aca="false" ca="false" dt2D="false" dtr="false" t="normal">$M316/($J316+$K316)</f>
        <v>2416.971487603306</v>
      </c>
      <c r="U316" s="54" t="n">
        <f aca="false" ca="false" dt2D="false" dtr="false" t="normal">$M316/($J316+$K316)</f>
        <v>2416.971487603306</v>
      </c>
      <c r="V316" s="52" t="n">
        <v>2026</v>
      </c>
      <c r="W316" s="56" t="n">
        <v>0</v>
      </c>
      <c r="X316" s="56" t="n">
        <f aca="false" ca="false" dt2D="false" dtr="false" t="normal">+(J316*12.71+K316*25.41)*12</f>
        <v>424463.16000000003</v>
      </c>
      <c r="Y316" s="56" t="n">
        <f aca="false" ca="false" dt2D="false" dtr="false" t="normal">+(J316*12.71+K316*25.41)*12*30-'[3]Лист1'!$AQ$117</f>
        <v>8386153.330000001</v>
      </c>
      <c r="Z316" s="72" t="n">
        <f aca="false" ca="true" dt2D="false" dtr="false" t="normal">SUBTOTAL(9, AA316:AO316)</f>
        <v>6726431.65</v>
      </c>
      <c r="AA316" s="63" t="n"/>
      <c r="AB316" s="58" t="n">
        <v>4298021.62</v>
      </c>
      <c r="AC316" s="63" t="n"/>
      <c r="AD316" s="58" t="n"/>
      <c r="AE316" s="58" t="n"/>
      <c r="AF316" s="58" t="n"/>
      <c r="AG316" s="58" t="n">
        <v>0</v>
      </c>
      <c r="AH316" s="58" t="n"/>
      <c r="AI316" s="58" t="n"/>
      <c r="AJ316" s="58" t="n"/>
      <c r="AK316" s="58" t="n"/>
      <c r="AL316" s="58" t="n"/>
      <c r="AM316" s="58" t="n">
        <v>1831189.51</v>
      </c>
      <c r="AN316" s="58" t="n">
        <v>204068.48</v>
      </c>
      <c r="AO316" s="58" t="n">
        <v>393152.04</v>
      </c>
      <c r="AP316" s="4" t="n">
        <f aca="false" ca="false" dt2D="false" dtr="false" t="normal">COUNTIF(AA316:AL316, "&gt;0")</f>
        <v>1</v>
      </c>
      <c r="AQ316" s="4" t="n">
        <f aca="false" ca="false" dt2D="false" dtr="false" t="normal">COUNTIF(AM316:AO316, "&gt;0")</f>
        <v>3</v>
      </c>
      <c r="AR316" s="4" t="n">
        <f aca="false" ca="false" dt2D="false" dtr="false" t="normal">+AP316+AQ316</f>
        <v>4</v>
      </c>
    </row>
    <row customHeight="true" ht="12.75" outlineLevel="0" r="317">
      <c r="A317" s="49" t="n">
        <f aca="false" ca="false" dt2D="false" dtr="false" t="normal">+A316+1</f>
        <v>304</v>
      </c>
      <c r="B317" s="49" t="n">
        <f aca="false" ca="false" dt2D="false" dtr="false" t="normal">+B316+1</f>
        <v>74</v>
      </c>
      <c r="C317" s="50" t="s">
        <v>227</v>
      </c>
      <c r="D317" s="49" t="s">
        <v>435</v>
      </c>
      <c r="E317" s="53" t="s">
        <v>132</v>
      </c>
      <c r="F317" s="52" t="s">
        <v>56</v>
      </c>
      <c r="G317" s="52" t="n">
        <v>4</v>
      </c>
      <c r="H317" s="52" t="n"/>
      <c r="I317" s="53" t="n">
        <v>1286.2</v>
      </c>
      <c r="J317" s="53" t="n">
        <v>1217.6</v>
      </c>
      <c r="K317" s="53" t="n">
        <v>68.6000000000001</v>
      </c>
      <c r="L317" s="51" t="n">
        <v>2</v>
      </c>
      <c r="M317" s="54" t="n">
        <f aca="false" ca="false" dt2D="false" dtr="false" t="normal">SUM(N317:R317)</f>
        <v>9554743.9</v>
      </c>
      <c r="N317" s="54" t="n"/>
      <c r="O317" s="54" t="n">
        <v>3718352.526</v>
      </c>
      <c r="P317" s="54" t="n">
        <v>0</v>
      </c>
      <c r="Q317" s="54" t="n">
        <v>206625.864</v>
      </c>
      <c r="R317" s="54" t="n">
        <v>5629765.51</v>
      </c>
      <c r="S317" s="54" t="n">
        <f aca="false" ca="false" dt2D="false" dtr="false" t="normal">+Z317-M317</f>
        <v>0</v>
      </c>
      <c r="T317" s="54" t="n">
        <f aca="false" ca="false" dt2D="false" dtr="false" t="normal">$M317/($J317+$K317)</f>
        <v>7428.661094697559</v>
      </c>
      <c r="U317" s="54" t="n">
        <f aca="false" ca="false" dt2D="false" dtr="false" t="normal">$M317/($J317+$K317)</f>
        <v>7428.661094697559</v>
      </c>
      <c r="V317" s="52" t="n">
        <v>2026</v>
      </c>
      <c r="W317" s="56" t="n">
        <v>0</v>
      </c>
      <c r="X317" s="56" t="n">
        <f aca="false" ca="false" dt2D="false" dtr="false" t="normal">+(J317*12.71+K317*25.41)*12</f>
        <v>206625.86400000006</v>
      </c>
      <c r="Y317" s="56" t="n">
        <f aca="false" ca="false" dt2D="false" dtr="false" t="normal">+(J317*12.71+K317*25.41)*12*30-'[3]Лист1'!$AQ$118</f>
        <v>5629765.510000002</v>
      </c>
      <c r="Z317" s="72" t="n">
        <f aca="false" ca="true" dt2D="false" dtr="false" t="normal">SUBTOTAL(9, AA317:AO317)</f>
        <v>9554743.9</v>
      </c>
      <c r="AA317" s="63" t="n"/>
      <c r="AB317" s="63" t="n"/>
      <c r="AC317" s="63" t="n"/>
      <c r="AD317" s="63" t="n"/>
      <c r="AE317" s="58" t="n"/>
      <c r="AF317" s="58" t="n"/>
      <c r="AG317" s="58" t="n">
        <v>0</v>
      </c>
      <c r="AH317" s="58" t="n"/>
      <c r="AI317" s="63" t="n"/>
      <c r="AJ317" s="58" t="n"/>
      <c r="AK317" s="58" t="n">
        <v>5234759.29</v>
      </c>
      <c r="AL317" s="63" t="n"/>
      <c r="AM317" s="58" t="n">
        <v>3307497.64</v>
      </c>
      <c r="AN317" s="58" t="n">
        <v>347356.96</v>
      </c>
      <c r="AO317" s="58" t="n">
        <v>665130.01</v>
      </c>
      <c r="AP317" s="4" t="n">
        <f aca="false" ca="false" dt2D="false" dtr="false" t="normal">COUNTIF(AA317:AL317, "&gt;0")</f>
        <v>1</v>
      </c>
      <c r="AQ317" s="4" t="n">
        <f aca="false" ca="false" dt2D="false" dtr="false" t="normal">COUNTIF(AM317:AO317, "&gt;0")</f>
        <v>3</v>
      </c>
      <c r="AR317" s="4" t="n">
        <f aca="false" ca="false" dt2D="false" dtr="false" t="normal">+AP317+AQ317</f>
        <v>4</v>
      </c>
    </row>
    <row customHeight="true" ht="12.75" outlineLevel="0" r="318">
      <c r="A318" s="49" t="s">
        <v>436</v>
      </c>
      <c r="B318" s="49" t="n">
        <f aca="false" ca="false" dt2D="false" dtr="false" t="normal">+B317+1</f>
        <v>75</v>
      </c>
      <c r="C318" s="50" t="s">
        <v>238</v>
      </c>
      <c r="D318" s="49" t="s">
        <v>244</v>
      </c>
      <c r="E318" s="53" t="s">
        <v>193</v>
      </c>
      <c r="F318" s="52" t="s">
        <v>56</v>
      </c>
      <c r="G318" s="52" t="n">
        <v>2</v>
      </c>
      <c r="H318" s="52" t="n">
        <v>2</v>
      </c>
      <c r="I318" s="53" t="n">
        <v>438.4</v>
      </c>
      <c r="J318" s="53" t="n">
        <v>438.4</v>
      </c>
      <c r="K318" s="53" t="n">
        <v>0</v>
      </c>
      <c r="L318" s="51" t="n">
        <v>9</v>
      </c>
      <c r="M318" s="54" t="n">
        <f aca="false" ca="false" dt2D="false" dtr="false" t="normal">SUM(N318:R318)</f>
        <v>7868478.109999999</v>
      </c>
      <c r="N318" s="54" t="n"/>
      <c r="O318" s="54" t="n">
        <v>5795670.302</v>
      </c>
      <c r="P318" s="54" t="n">
        <v>0</v>
      </c>
      <c r="Q318" s="54" t="n">
        <v>66864.768</v>
      </c>
      <c r="R318" s="54" t="n">
        <v>2005943.04</v>
      </c>
      <c r="S318" s="54" t="n">
        <f aca="false" ca="false" dt2D="false" dtr="false" t="normal">+Z318-M318</f>
        <v>0</v>
      </c>
      <c r="T318" s="54" t="n">
        <f aca="false" ca="false" dt2D="false" dtr="false" t="normal">$M318/($J318+$K318)</f>
        <v>17948.170871350365</v>
      </c>
      <c r="U318" s="54" t="n">
        <f aca="false" ca="false" dt2D="false" dtr="false" t="normal">$M318/($J318+$K318)</f>
        <v>17948.170871350365</v>
      </c>
      <c r="V318" s="52" t="n">
        <v>2026</v>
      </c>
      <c r="W318" s="79" t="n">
        <v>0</v>
      </c>
      <c r="X318" s="56" t="n">
        <f aca="false" ca="false" dt2D="false" dtr="false" t="normal">+(J318*12.71+K318*25.41)*12</f>
        <v>66864.76800000001</v>
      </c>
      <c r="Y318" s="79" t="n">
        <f aca="false" ca="false" dt2D="false" dtr="false" t="normal">+(J318*12.71+K318*25.41)*12*30</f>
        <v>2005943.0400000003</v>
      </c>
      <c r="Z318" s="72" t="n">
        <f aca="false" ca="true" dt2D="false" dtr="false" t="normal">SUBTOTAL(9, AA318:AO318)</f>
        <v>7868478.109999999</v>
      </c>
      <c r="AA318" s="58" t="n"/>
      <c r="AB318" s="58" t="n"/>
      <c r="AC318" s="58" t="n"/>
      <c r="AD318" s="58" t="n"/>
      <c r="AE318" s="58" t="n"/>
      <c r="AF318" s="58" t="n"/>
      <c r="AG318" s="58" t="n">
        <v>0</v>
      </c>
      <c r="AH318" s="58" t="n"/>
      <c r="AI318" s="58" t="n"/>
      <c r="AJ318" s="58" t="n"/>
      <c r="AK318" s="63" t="n"/>
      <c r="AL318" s="58" t="n">
        <v>5984794.02</v>
      </c>
      <c r="AM318" s="58" t="n">
        <v>1459699.71</v>
      </c>
      <c r="AN318" s="58" t="n">
        <v>145969.97</v>
      </c>
      <c r="AO318" s="58" t="n">
        <v>278014.41</v>
      </c>
      <c r="AP318" s="4" t="n">
        <f aca="false" ca="false" dt2D="false" dtr="false" t="normal">COUNTIF(AA318:AL318, "&gt;0")</f>
        <v>1</v>
      </c>
      <c r="AQ318" s="4" t="n">
        <f aca="false" ca="false" dt2D="false" dtr="false" t="normal">COUNTIF(AM318:AO318, "&gt;0")</f>
        <v>3</v>
      </c>
      <c r="AR318" s="4" t="n">
        <f aca="false" ca="false" dt2D="false" dtr="false" t="normal">+AP318+AQ318</f>
        <v>4</v>
      </c>
    </row>
    <row customHeight="true" ht="12.75" outlineLevel="0" r="319">
      <c r="A319" s="49" t="n">
        <f aca="false" ca="false" dt2D="false" dtr="false" t="normal">+A317+1</f>
        <v>305</v>
      </c>
      <c r="B319" s="49" t="n">
        <f aca="false" ca="false" dt2D="false" dtr="false" t="normal">+B318+1</f>
        <v>76</v>
      </c>
      <c r="C319" s="50" t="s">
        <v>54</v>
      </c>
      <c r="D319" s="49" t="s">
        <v>437</v>
      </c>
      <c r="E319" s="53" t="s">
        <v>438</v>
      </c>
      <c r="F319" s="52" t="s">
        <v>56</v>
      </c>
      <c r="G319" s="52" t="n">
        <v>3</v>
      </c>
      <c r="H319" s="52" t="n">
        <v>3</v>
      </c>
      <c r="I319" s="53" t="n">
        <v>1316.3</v>
      </c>
      <c r="J319" s="53" t="n">
        <v>1158.4</v>
      </c>
      <c r="K319" s="53" t="n">
        <v>157.9</v>
      </c>
      <c r="L319" s="51" t="n">
        <v>40</v>
      </c>
      <c r="M319" s="54" t="n">
        <f aca="false" ca="false" dt2D="false" dtr="false" t="normal">SUM(N319:R319)</f>
        <v>3802435.29</v>
      </c>
      <c r="N319" s="54" t="n"/>
      <c r="O319" s="54" t="n">
        <v>455571.553999998</v>
      </c>
      <c r="P319" s="54" t="n">
        <v>0</v>
      </c>
      <c r="Q319" s="54" t="n">
        <v>224826.036</v>
      </c>
      <c r="R319" s="54" t="n">
        <v>3122037.7</v>
      </c>
      <c r="S319" s="54" t="n">
        <f aca="false" ca="false" dt2D="false" dtr="false" t="normal">+Z319-M319</f>
        <v>0</v>
      </c>
      <c r="T319" s="54" t="n">
        <f aca="false" ca="false" dt2D="false" dtr="false" t="normal">$M319/($J319+$K319)</f>
        <v>2888.7299931626526</v>
      </c>
      <c r="U319" s="54" t="n">
        <f aca="false" ca="false" dt2D="false" dtr="false" t="normal">$M319/($J319+$K319)</f>
        <v>2888.7299931626526</v>
      </c>
      <c r="V319" s="52" t="n">
        <v>2026</v>
      </c>
      <c r="W319" s="56" t="n">
        <v>0</v>
      </c>
      <c r="X319" s="56" t="n">
        <f aca="false" ca="false" dt2D="false" dtr="false" t="normal">+(J319*12.71+K319*25.41)*12</f>
        <v>224826.03600000005</v>
      </c>
      <c r="Y319" s="56" t="n">
        <f aca="false" ca="false" dt2D="false" dtr="false" t="normal">+(J319*12.71+K319*25.41)*12*30-'[3]Лист1'!$AQ$406</f>
        <v>3122037.700000002</v>
      </c>
      <c r="Z319" s="72" t="n">
        <f aca="false" ca="true" dt2D="false" dtr="false" t="normal">SUBTOTAL(9, AA319:AO319)</f>
        <v>3802435.29</v>
      </c>
      <c r="AA319" s="58" t="n"/>
      <c r="AB319" s="58" t="n"/>
      <c r="AC319" s="58" t="n"/>
      <c r="AD319" s="58" t="n"/>
      <c r="AE319" s="58" t="n"/>
      <c r="AF319" s="58" t="n"/>
      <c r="AG319" s="58" t="n">
        <v>0</v>
      </c>
      <c r="AH319" s="58" t="n"/>
      <c r="AI319" s="58" t="n"/>
      <c r="AJ319" s="58" t="n"/>
      <c r="AK319" s="58" t="n"/>
      <c r="AL319" s="58" t="n">
        <v>3311746.23</v>
      </c>
      <c r="AM319" s="58" t="n">
        <v>380243.53</v>
      </c>
      <c r="AN319" s="58" t="n">
        <v>38024.35</v>
      </c>
      <c r="AO319" s="58" t="n">
        <v>72421.18</v>
      </c>
      <c r="AP319" s="4" t="n">
        <f aca="false" ca="false" dt2D="false" dtr="false" t="normal">COUNTIF(AA319:AL319, "&gt;0")</f>
        <v>1</v>
      </c>
      <c r="AQ319" s="4" t="n">
        <f aca="false" ca="false" dt2D="false" dtr="false" t="normal">COUNTIF(AM319:AO319, "&gt;0")</f>
        <v>3</v>
      </c>
      <c r="AR319" s="4" t="n">
        <f aca="false" ca="false" dt2D="false" dtr="false" t="normal">+AP319+AQ319</f>
        <v>4</v>
      </c>
    </row>
    <row customHeight="true" ht="12.75" outlineLevel="0" r="320">
      <c r="A320" s="49" t="n">
        <f aca="false" ca="false" dt2D="false" dtr="false" t="normal">+A319+1</f>
        <v>306</v>
      </c>
      <c r="B320" s="49" t="n">
        <f aca="false" ca="false" dt2D="false" dtr="false" t="normal">+B319+1</f>
        <v>77</v>
      </c>
      <c r="C320" s="50" t="s">
        <v>54</v>
      </c>
      <c r="D320" s="50" t="s">
        <v>439</v>
      </c>
      <c r="E320" s="53" t="s">
        <v>117</v>
      </c>
      <c r="F320" s="52" t="s">
        <v>56</v>
      </c>
      <c r="G320" s="52" t="n">
        <v>4</v>
      </c>
      <c r="H320" s="52" t="n">
        <v>4</v>
      </c>
      <c r="I320" s="52" t="n">
        <v>2443.1</v>
      </c>
      <c r="J320" s="52" t="n">
        <v>2443.1</v>
      </c>
      <c r="K320" s="53" t="n">
        <v>0</v>
      </c>
      <c r="L320" s="51" t="n">
        <v>95</v>
      </c>
      <c r="M320" s="54" t="n">
        <f aca="false" ca="false" dt2D="false" dtr="false" t="normal">SUM(N320:R320)</f>
        <v>6841131.35</v>
      </c>
      <c r="N320" s="54" t="n"/>
      <c r="O320" s="54" t="n">
        <v>1329173.568</v>
      </c>
      <c r="P320" s="54" t="n">
        <v>0</v>
      </c>
      <c r="Q320" s="54" t="n">
        <v>372621.612</v>
      </c>
      <c r="R320" s="54" t="n">
        <v>5139336.17</v>
      </c>
      <c r="S320" s="54" t="n">
        <f aca="false" ca="false" dt2D="false" dtr="false" t="normal">+Z320-M320</f>
        <v>0</v>
      </c>
      <c r="T320" s="54" t="n">
        <f aca="false" ca="false" dt2D="false" dtr="false" t="normal">$M320/($J320+$K320)</f>
        <v>2800.1847447914533</v>
      </c>
      <c r="U320" s="54" t="n">
        <f aca="false" ca="false" dt2D="false" dtr="false" t="normal">$M320/($J320+$K320)</f>
        <v>2800.1847447914533</v>
      </c>
      <c r="V320" s="52" t="n">
        <v>2026</v>
      </c>
      <c r="W320" s="55" t="n">
        <v>0</v>
      </c>
      <c r="X320" s="56" t="n">
        <f aca="false" ca="false" dt2D="false" dtr="false" t="normal">+(J320*12.71+K320*25.41)*12</f>
        <v>372621.61199999996</v>
      </c>
      <c r="Y320" s="56" t="n">
        <f aca="false" ca="false" dt2D="false" dtr="false" t="normal">+(J320*12.71+K320*25.41)*12*30-'[3]Лист1'!$AQ$408</f>
        <v>5139336.169999999</v>
      </c>
      <c r="Z320" s="72" t="n">
        <f aca="false" ca="true" dt2D="false" dtr="false" t="normal">SUBTOTAL(9, AA320:AO320)</f>
        <v>6841131.35</v>
      </c>
      <c r="AA320" s="58" t="n"/>
      <c r="AB320" s="58" t="n">
        <v>3933438.49</v>
      </c>
      <c r="AC320" s="58" t="n"/>
      <c r="AD320" s="58" t="n"/>
      <c r="AE320" s="58" t="n"/>
      <c r="AF320" s="58" t="n"/>
      <c r="AG320" s="58" t="n">
        <v>0</v>
      </c>
      <c r="AH320" s="58" t="n"/>
      <c r="AI320" s="63" t="n"/>
      <c r="AJ320" s="63" t="n"/>
      <c r="AK320" s="58" t="n"/>
      <c r="AL320" s="58" t="n"/>
      <c r="AM320" s="58" t="n">
        <v>2220855.35</v>
      </c>
      <c r="AN320" s="58" t="n">
        <v>235478.68</v>
      </c>
      <c r="AO320" s="58" t="n">
        <v>451358.83</v>
      </c>
      <c r="AP320" s="4" t="n">
        <f aca="false" ca="false" dt2D="false" dtr="false" t="normal">COUNTIF(AA320:AL320, "&gt;0")</f>
        <v>1</v>
      </c>
      <c r="AQ320" s="4" t="n">
        <f aca="false" ca="false" dt2D="false" dtr="false" t="normal">COUNTIF(AM320:AO320, "&gt;0")</f>
        <v>3</v>
      </c>
      <c r="AR320" s="4" t="n">
        <f aca="false" ca="false" dt2D="false" dtr="false" t="normal">+AP320+AQ320</f>
        <v>4</v>
      </c>
    </row>
    <row customHeight="true" ht="12.75" outlineLevel="0" r="321">
      <c r="A321" s="49" t="n">
        <f aca="false" ca="false" dt2D="false" dtr="false" t="normal">+A320+1</f>
        <v>307</v>
      </c>
      <c r="B321" s="49" t="n">
        <f aca="false" ca="false" dt2D="false" dtr="false" t="normal">+B320+1</f>
        <v>78</v>
      </c>
      <c r="C321" s="50" t="s">
        <v>54</v>
      </c>
      <c r="D321" s="50" t="s">
        <v>440</v>
      </c>
      <c r="E321" s="53" t="s">
        <v>58</v>
      </c>
      <c r="F321" s="52" t="s">
        <v>56</v>
      </c>
      <c r="G321" s="52" t="n">
        <v>4</v>
      </c>
      <c r="H321" s="52" t="n">
        <v>4</v>
      </c>
      <c r="I321" s="52" t="n">
        <v>2454.8</v>
      </c>
      <c r="J321" s="52" t="n">
        <v>2363</v>
      </c>
      <c r="K321" s="53" t="n">
        <v>91.8000000000002</v>
      </c>
      <c r="L321" s="51" t="n">
        <v>100</v>
      </c>
      <c r="M321" s="54" t="n">
        <f aca="false" ca="false" dt2D="false" dtr="false" t="normal">SUM(N321:R321)</f>
        <v>6142785.720000001</v>
      </c>
      <c r="N321" s="54" t="n"/>
      <c r="O321" s="54" t="n">
        <v>548439.913999998</v>
      </c>
      <c r="P321" s="54" t="n">
        <v>0</v>
      </c>
      <c r="Q321" s="54" t="n">
        <v>388396.416</v>
      </c>
      <c r="R321" s="54" t="n">
        <v>5205949.39</v>
      </c>
      <c r="S321" s="54" t="n">
        <f aca="false" ca="false" dt2D="false" dtr="false" t="normal">+Z321-M321</f>
        <v>0</v>
      </c>
      <c r="T321" s="54" t="n">
        <f aca="false" ca="false" dt2D="false" dtr="false" t="normal">$M321/($J321+$K321)</f>
        <v>2502.3569007658466</v>
      </c>
      <c r="U321" s="54" t="n">
        <f aca="false" ca="false" dt2D="false" dtr="false" t="normal">$M321/($J321+$K321)</f>
        <v>2502.3569007658466</v>
      </c>
      <c r="V321" s="52" t="n">
        <v>2026</v>
      </c>
      <c r="W321" s="55" t="n">
        <v>0</v>
      </c>
      <c r="X321" s="56" t="n">
        <f aca="false" ca="false" dt2D="false" dtr="false" t="normal">+(J321*12.71+K321*25.41)*12</f>
        <v>388396.4160000001</v>
      </c>
      <c r="Y321" s="56" t="n">
        <f aca="false" ca="false" dt2D="false" dtr="false" t="normal">+(J321*12.71+K321*25.41)*12*30-'[3]Лист1'!$AQ$409</f>
        <v>5205949.390000002</v>
      </c>
      <c r="Z321" s="72" t="n">
        <f aca="false" ca="true" dt2D="false" dtr="false" t="normal">SUBTOTAL(9, AA321:AO321)</f>
        <v>6142785.720000001</v>
      </c>
      <c r="AA321" s="58" t="n"/>
      <c r="AB321" s="58" t="n">
        <v>3952275.71</v>
      </c>
      <c r="AC321" s="58" t="n"/>
      <c r="AD321" s="58" t="n"/>
      <c r="AE321" s="58" t="n"/>
      <c r="AF321" s="58" t="n"/>
      <c r="AG321" s="58" t="n">
        <v>0</v>
      </c>
      <c r="AH321" s="58" t="n"/>
      <c r="AI321" s="63" t="n"/>
      <c r="AJ321" s="58" t="n"/>
      <c r="AK321" s="58" t="n"/>
      <c r="AL321" s="58" t="n"/>
      <c r="AM321" s="58" t="n">
        <v>1664942.82</v>
      </c>
      <c r="AN321" s="58" t="n">
        <v>179951.57</v>
      </c>
      <c r="AO321" s="58" t="n">
        <v>345615.62</v>
      </c>
      <c r="AP321" s="4" t="n">
        <f aca="false" ca="false" dt2D="false" dtr="false" t="normal">COUNTIF(AA321:AL321, "&gt;0")</f>
        <v>1</v>
      </c>
      <c r="AQ321" s="4" t="n">
        <f aca="false" ca="false" dt2D="false" dtr="false" t="normal">COUNTIF(AM321:AO321, "&gt;0")</f>
        <v>3</v>
      </c>
      <c r="AR321" s="4" t="n">
        <f aca="false" ca="false" dt2D="false" dtr="false" t="normal">+AP321+AQ321</f>
        <v>4</v>
      </c>
    </row>
    <row customHeight="true" ht="12.75" outlineLevel="0" r="322">
      <c r="A322" s="49" t="n">
        <f aca="false" ca="false" dt2D="false" dtr="false" t="normal">+A321+1</f>
        <v>308</v>
      </c>
      <c r="B322" s="49" t="n">
        <f aca="false" ca="false" dt2D="false" dtr="false" t="normal">+B321+1</f>
        <v>79</v>
      </c>
      <c r="C322" s="50" t="s">
        <v>441</v>
      </c>
      <c r="D322" s="49" t="s">
        <v>442</v>
      </c>
      <c r="E322" s="53" t="s">
        <v>438</v>
      </c>
      <c r="F322" s="52" t="s">
        <v>56</v>
      </c>
      <c r="G322" s="52" t="n">
        <v>2</v>
      </c>
      <c r="H322" s="52" t="n"/>
      <c r="I322" s="53" t="n">
        <v>615.2</v>
      </c>
      <c r="J322" s="53" t="n">
        <v>615.2</v>
      </c>
      <c r="K322" s="53" t="n">
        <v>0</v>
      </c>
      <c r="L322" s="51" t="n">
        <v>35</v>
      </c>
      <c r="M322" s="54" t="n">
        <f aca="false" ca="false" dt2D="false" dtr="false" t="normal">SUM(N322:R322)</f>
        <v>3344860.2699999996</v>
      </c>
      <c r="N322" s="54" t="n"/>
      <c r="O322" s="54" t="n">
        <v>170348.375999999</v>
      </c>
      <c r="P322" s="54" t="n">
        <v>0</v>
      </c>
      <c r="Q322" s="54" t="n">
        <v>359602.774</v>
      </c>
      <c r="R322" s="54" t="n">
        <v>2814909.12</v>
      </c>
      <c r="S322" s="54" t="n">
        <f aca="false" ca="false" dt2D="false" dtr="false" t="normal">+Z322-M322</f>
        <v>0</v>
      </c>
      <c r="T322" s="54" t="n">
        <f aca="false" ca="false" dt2D="false" dtr="false" t="normal">$M322/($J322+$K322)</f>
        <v>5437.029047464238</v>
      </c>
      <c r="U322" s="54" t="n">
        <f aca="false" ca="false" dt2D="false" dtr="false" t="normal">$M322/($J322+$K322)</f>
        <v>5437.029047464238</v>
      </c>
      <c r="V322" s="52" t="n">
        <v>2026</v>
      </c>
      <c r="W322" s="56" t="n">
        <v>265772.47</v>
      </c>
      <c r="X322" s="56" t="n">
        <f aca="false" ca="false" dt2D="false" dtr="false" t="normal">+(J322*12.71+K322*25.41)*12</f>
        <v>93830.304</v>
      </c>
      <c r="Y322" s="56" t="n">
        <f aca="false" ca="false" dt2D="false" dtr="false" t="normal">+(J322*12.71+K322*25.41)*12*30</f>
        <v>2814909.12</v>
      </c>
      <c r="Z322" s="72" t="n">
        <f aca="false" ca="true" dt2D="false" dtr="false" t="normal">SUBTOTAL(9, AA322:AO322)</f>
        <v>3344860.2699999996</v>
      </c>
      <c r="AA322" s="58" t="n">
        <v>2774457.44</v>
      </c>
      <c r="AB322" s="58" t="n"/>
      <c r="AC322" s="58" t="n"/>
      <c r="AD322" s="58" t="n"/>
      <c r="AE322" s="58" t="n"/>
      <c r="AF322" s="58" t="n"/>
      <c r="AG322" s="58" t="n">
        <v>0</v>
      </c>
      <c r="AH322" s="58" t="n"/>
      <c r="AI322" s="58" t="n"/>
      <c r="AJ322" s="58" t="n"/>
      <c r="AK322" s="58" t="n"/>
      <c r="AL322" s="63" t="n"/>
      <c r="AM322" s="58" t="n">
        <v>426956.8</v>
      </c>
      <c r="AN322" s="58" t="n">
        <v>48926.73</v>
      </c>
      <c r="AO322" s="58" t="n">
        <v>94519.3</v>
      </c>
      <c r="AP322" s="4" t="n">
        <f aca="false" ca="false" dt2D="false" dtr="false" t="normal">COUNTIF(AA322:AL322, "&gt;0")</f>
        <v>1</v>
      </c>
      <c r="AQ322" s="4" t="n">
        <f aca="false" ca="false" dt2D="false" dtr="false" t="normal">COUNTIF(AM322:AO322, "&gt;0")</f>
        <v>3</v>
      </c>
      <c r="AR322" s="4" t="n">
        <f aca="false" ca="false" dt2D="false" dtr="false" t="normal">+AP322+AQ322</f>
        <v>4</v>
      </c>
    </row>
    <row customHeight="true" ht="12.75" outlineLevel="0" r="323">
      <c r="A323" s="49" t="n">
        <f aca="false" ca="false" dt2D="false" dtr="false" t="normal">+A322+1</f>
        <v>309</v>
      </c>
      <c r="B323" s="49" t="n">
        <f aca="false" ca="false" dt2D="false" dtr="false" t="normal">+B322+1</f>
        <v>80</v>
      </c>
      <c r="C323" s="50" t="s">
        <v>441</v>
      </c>
      <c r="D323" s="49" t="s">
        <v>443</v>
      </c>
      <c r="E323" s="53" t="s">
        <v>438</v>
      </c>
      <c r="F323" s="52" t="s">
        <v>56</v>
      </c>
      <c r="G323" s="52" t="n">
        <v>3</v>
      </c>
      <c r="H323" s="52" t="n">
        <v>2</v>
      </c>
      <c r="I323" s="53" t="n">
        <v>938.6</v>
      </c>
      <c r="J323" s="53" t="n">
        <v>938.6</v>
      </c>
      <c r="K323" s="53" t="n">
        <v>0</v>
      </c>
      <c r="L323" s="51" t="n">
        <v>33</v>
      </c>
      <c r="M323" s="54" t="n">
        <f aca="false" ca="false" dt2D="false" dtr="false" t="normal">SUM(N323:R323)</f>
        <v>11126829.92</v>
      </c>
      <c r="N323" s="54" t="n"/>
      <c r="O323" s="54" t="n">
        <v>7988958.748</v>
      </c>
      <c r="P323" s="54" t="n">
        <v>0</v>
      </c>
      <c r="Q323" s="54" t="n">
        <v>143155.272</v>
      </c>
      <c r="R323" s="54" t="n">
        <v>2994715.9</v>
      </c>
      <c r="S323" s="54" t="n">
        <f aca="false" ca="false" dt2D="false" dtr="false" t="normal">+Z323-M323</f>
        <v>0</v>
      </c>
      <c r="T323" s="54" t="n">
        <f aca="false" ca="false" dt2D="false" dtr="false" t="normal">$M323/($J323+$K323)</f>
        <v>11854.709056040912</v>
      </c>
      <c r="U323" s="54" t="n">
        <f aca="false" ca="false" dt2D="false" dtr="false" t="normal">$M323/($J323+$K323)</f>
        <v>11854.709056040912</v>
      </c>
      <c r="V323" s="52" t="n">
        <v>2026</v>
      </c>
      <c r="W323" s="56" t="n">
        <v>0</v>
      </c>
      <c r="X323" s="56" t="n">
        <f aca="false" ca="false" dt2D="false" dtr="false" t="normal">+(J323*12.71+K323*25.41)*12</f>
        <v>143155.27200000003</v>
      </c>
      <c r="Y323" s="56" t="n">
        <f aca="false" ca="false" dt2D="false" dtr="false" t="normal">+(J323*12.71+K323*25.41)*12*30-'[3]Лист1'!$AQ$420</f>
        <v>2994715.9000000013</v>
      </c>
      <c r="Z323" s="72" t="n">
        <f aca="false" ca="true" dt2D="false" dtr="false" t="normal">SUBTOTAL(9, AA323:AO323)</f>
        <v>11126829.92</v>
      </c>
      <c r="AA323" s="58" t="n"/>
      <c r="AB323" s="58" t="n"/>
      <c r="AC323" s="58" t="n"/>
      <c r="AD323" s="58" t="n"/>
      <c r="AE323" s="58" t="n"/>
      <c r="AF323" s="58" t="n"/>
      <c r="AG323" s="58" t="n">
        <v>0</v>
      </c>
      <c r="AH323" s="58" t="n"/>
      <c r="AI323" s="58" t="n">
        <v>9491681.7</v>
      </c>
      <c r="AJ323" s="58" t="n"/>
      <c r="AK323" s="58" t="n"/>
      <c r="AL323" s="63" t="n"/>
      <c r="AM323" s="58" t="n">
        <v>1241060.75</v>
      </c>
      <c r="AN323" s="58" t="n">
        <v>134883.01</v>
      </c>
      <c r="AO323" s="58" t="n">
        <v>259204.46</v>
      </c>
      <c r="AP323" s="4" t="n">
        <f aca="false" ca="false" dt2D="false" dtr="false" t="normal">COUNTIF(AA323:AL323, "&gt;0")</f>
        <v>1</v>
      </c>
      <c r="AQ323" s="4" t="n">
        <f aca="false" ca="false" dt2D="false" dtr="false" t="normal">COUNTIF(AM323:AO323, "&gt;0")</f>
        <v>3</v>
      </c>
      <c r="AR323" s="4" t="n">
        <f aca="false" ca="false" dt2D="false" dtr="false" t="normal">+AP323+AQ323</f>
        <v>4</v>
      </c>
    </row>
    <row customHeight="true" ht="12.75" outlineLevel="0" r="324">
      <c r="A324" s="49" t="n">
        <f aca="false" ca="false" dt2D="false" dtr="false" t="normal">+A323+1</f>
        <v>310</v>
      </c>
      <c r="B324" s="49" t="n">
        <f aca="false" ca="false" dt2D="false" dtr="false" t="normal">+B323+1</f>
        <v>81</v>
      </c>
      <c r="C324" s="50" t="s">
        <v>441</v>
      </c>
      <c r="D324" s="49" t="s">
        <v>444</v>
      </c>
      <c r="E324" s="53" t="s">
        <v>188</v>
      </c>
      <c r="F324" s="52" t="s">
        <v>56</v>
      </c>
      <c r="G324" s="52" t="n">
        <v>3</v>
      </c>
      <c r="H324" s="52" t="n">
        <v>4</v>
      </c>
      <c r="I324" s="53" t="n">
        <v>1849.2</v>
      </c>
      <c r="J324" s="53" t="n">
        <v>1849.2</v>
      </c>
      <c r="K324" s="53" t="n">
        <v>0</v>
      </c>
      <c r="L324" s="51" t="n">
        <v>67</v>
      </c>
      <c r="M324" s="54" t="n">
        <f aca="false" ca="false" dt2D="false" dtr="false" t="normal">SUM(N324:R324)</f>
        <v>6367042.859999999</v>
      </c>
      <c r="N324" s="54" t="n"/>
      <c r="O324" s="54" t="n">
        <v>5822396.496</v>
      </c>
      <c r="P324" s="54" t="n">
        <v>0</v>
      </c>
      <c r="Q324" s="54" t="n">
        <v>282039.984</v>
      </c>
      <c r="R324" s="54" t="n">
        <v>262606.380000002</v>
      </c>
      <c r="S324" s="54" t="n">
        <f aca="false" ca="false" dt2D="false" dtr="false" t="normal">+Z324-M324</f>
        <v>0</v>
      </c>
      <c r="T324" s="54" t="n">
        <f aca="false" ca="false" dt2D="false" dtr="false" t="normal">$M324/($J324+$K324)</f>
        <v>3443.133711875405</v>
      </c>
      <c r="U324" s="54" t="n">
        <f aca="false" ca="false" dt2D="false" dtr="false" t="normal">$M324/($J324+$K324)</f>
        <v>3443.133711875405</v>
      </c>
      <c r="V324" s="52" t="n">
        <v>2026</v>
      </c>
      <c r="W324" s="56" t="n">
        <v>0</v>
      </c>
      <c r="X324" s="56" t="n">
        <f aca="false" ca="false" dt2D="false" dtr="false" t="normal">+(J324*12.71+K324*25.41)*12</f>
        <v>282039.98400000005</v>
      </c>
      <c r="Y324" s="56" t="n">
        <f aca="false" ca="false" dt2D="false" dtr="false" t="normal">+(J324*12.71+K324*25.41)*12*30-'[3]Лист1'!$AQ$421</f>
        <v>262606.38000000175</v>
      </c>
      <c r="Z324" s="72" t="n">
        <f aca="false" ca="true" dt2D="false" dtr="false" t="normal">SUBTOTAL(9, AA324:AO324)</f>
        <v>6367042.859999999</v>
      </c>
      <c r="AA324" s="63" t="n"/>
      <c r="AB324" s="58" t="n"/>
      <c r="AC324" s="58" t="n"/>
      <c r="AD324" s="58" t="n"/>
      <c r="AE324" s="58" t="n"/>
      <c r="AF324" s="58" t="n"/>
      <c r="AG324" s="58" t="n">
        <v>0</v>
      </c>
      <c r="AH324" s="58" t="n"/>
      <c r="AI324" s="58" t="n"/>
      <c r="AJ324" s="58" t="n"/>
      <c r="AK324" s="58" t="n"/>
      <c r="AL324" s="58" t="n">
        <v>4652496.5</v>
      </c>
      <c r="AM324" s="58" t="n">
        <v>1283368.84</v>
      </c>
      <c r="AN324" s="58" t="n">
        <v>147066.51</v>
      </c>
      <c r="AO324" s="58" t="n">
        <v>284111.01</v>
      </c>
      <c r="AP324" s="4" t="n">
        <f aca="false" ca="false" dt2D="false" dtr="false" t="normal">COUNTIF(AA324:AL324, "&gt;0")</f>
        <v>1</v>
      </c>
      <c r="AQ324" s="4" t="n">
        <f aca="false" ca="false" dt2D="false" dtr="false" t="normal">COUNTIF(AM324:AO324, "&gt;0")</f>
        <v>3</v>
      </c>
      <c r="AR324" s="4" t="n">
        <f aca="false" ca="false" dt2D="false" dtr="false" t="normal">+AP324+AQ324</f>
        <v>4</v>
      </c>
    </row>
    <row customHeight="true" ht="12.75" outlineLevel="0" r="325">
      <c r="A325" s="49" t="n">
        <f aca="false" ca="false" dt2D="false" dtr="false" t="normal">+A324+1</f>
        <v>311</v>
      </c>
      <c r="B325" s="49" t="n">
        <f aca="false" ca="false" dt2D="false" dtr="false" t="normal">+B324+1</f>
        <v>82</v>
      </c>
      <c r="C325" s="50" t="s">
        <v>441</v>
      </c>
      <c r="D325" s="49" t="s">
        <v>445</v>
      </c>
      <c r="E325" s="53" t="s">
        <v>98</v>
      </c>
      <c r="F325" s="52" t="s">
        <v>56</v>
      </c>
      <c r="G325" s="52" t="n">
        <v>3</v>
      </c>
      <c r="H325" s="52" t="n">
        <v>1</v>
      </c>
      <c r="I325" s="53" t="n">
        <v>843.6</v>
      </c>
      <c r="J325" s="53" t="n">
        <v>843.6</v>
      </c>
      <c r="K325" s="53" t="n">
        <v>0</v>
      </c>
      <c r="L325" s="51" t="n">
        <v>37</v>
      </c>
      <c r="M325" s="54" t="n">
        <f aca="false" ca="false" dt2D="false" dtr="false" t="normal">SUM(N325:R325)</f>
        <v>4586677.71</v>
      </c>
      <c r="N325" s="54" t="n"/>
      <c r="O325" s="54" t="n">
        <v>110828.608</v>
      </c>
      <c r="P325" s="54" t="n">
        <v>0</v>
      </c>
      <c r="Q325" s="54" t="n">
        <v>615872.942</v>
      </c>
      <c r="R325" s="54" t="n">
        <v>3859976.16</v>
      </c>
      <c r="S325" s="54" t="n">
        <f aca="false" ca="false" dt2D="false" dtr="false" t="normal">+Z325-M325</f>
        <v>0</v>
      </c>
      <c r="T325" s="54" t="n">
        <f aca="false" ca="false" dt2D="false" dtr="false" t="normal">$M325/($J325+$K325)</f>
        <v>5437.029054054054</v>
      </c>
      <c r="U325" s="54" t="n">
        <f aca="false" ca="false" dt2D="false" dtr="false" t="normal">$M325/($J325+$K325)</f>
        <v>5437.029054054054</v>
      </c>
      <c r="V325" s="52" t="n">
        <v>2026</v>
      </c>
      <c r="W325" s="56" t="n">
        <v>487207.07</v>
      </c>
      <c r="X325" s="56" t="n">
        <f aca="false" ca="false" dt2D="false" dtr="false" t="normal">+(J325*12.71+K325*25.41)*12</f>
        <v>128665.872</v>
      </c>
      <c r="Y325" s="56" t="n">
        <f aca="false" ca="false" dt2D="false" dtr="false" t="normal">+(J325*12.71+K325*25.41)*12*30</f>
        <v>3859976.16</v>
      </c>
      <c r="Z325" s="72" t="n">
        <f aca="false" ca="true" dt2D="false" dtr="false" t="normal">SUBTOTAL(9, AA325:AO325)</f>
        <v>4586677.71</v>
      </c>
      <c r="AA325" s="58" t="n">
        <v>3804506.33</v>
      </c>
      <c r="AB325" s="58" t="n"/>
      <c r="AC325" s="58" t="n"/>
      <c r="AD325" s="58" t="n"/>
      <c r="AE325" s="58" t="n"/>
      <c r="AF325" s="58" t="n"/>
      <c r="AG325" s="58" t="n">
        <v>0</v>
      </c>
      <c r="AH325" s="58" t="n"/>
      <c r="AI325" s="58" t="n"/>
      <c r="AJ325" s="58" t="n"/>
      <c r="AK325" s="58" t="n"/>
      <c r="AL325" s="63" t="n"/>
      <c r="AM325" s="58" t="n">
        <v>585469.37</v>
      </c>
      <c r="AN325" s="58" t="n">
        <v>67091.34</v>
      </c>
      <c r="AO325" s="58" t="n">
        <v>129610.67</v>
      </c>
      <c r="AP325" s="4" t="n">
        <f aca="false" ca="false" dt2D="false" dtr="false" t="normal">COUNTIF(AA325:AL325, "&gt;0")</f>
        <v>1</v>
      </c>
      <c r="AQ325" s="4" t="n">
        <f aca="false" ca="false" dt2D="false" dtr="false" t="normal">COUNTIF(AM325:AO325, "&gt;0")</f>
        <v>3</v>
      </c>
      <c r="AR325" s="4" t="n">
        <f aca="false" ca="false" dt2D="false" dtr="false" t="normal">+AP325+AQ325</f>
        <v>4</v>
      </c>
    </row>
    <row customHeight="true" ht="11.25" outlineLevel="0" r="326">
      <c r="A326" s="49" t="n">
        <f aca="false" ca="false" dt2D="false" dtr="false" t="normal">+A325+1</f>
        <v>312</v>
      </c>
      <c r="B326" s="49" t="n">
        <f aca="false" ca="false" dt2D="false" dtr="false" t="normal">+B325+1</f>
        <v>83</v>
      </c>
      <c r="C326" s="50" t="s">
        <v>59</v>
      </c>
      <c r="D326" s="49" t="s">
        <v>446</v>
      </c>
      <c r="E326" s="53" t="s">
        <v>348</v>
      </c>
      <c r="F326" s="52" t="s">
        <v>56</v>
      </c>
      <c r="G326" s="52" t="n">
        <v>2</v>
      </c>
      <c r="H326" s="52" t="n">
        <v>4</v>
      </c>
      <c r="I326" s="53" t="n">
        <v>692.07</v>
      </c>
      <c r="J326" s="53" t="n">
        <v>692.07</v>
      </c>
      <c r="K326" s="53" t="n">
        <v>0</v>
      </c>
      <c r="L326" s="51" t="n">
        <v>61</v>
      </c>
      <c r="M326" s="54" t="n">
        <f aca="false" ca="false" dt2D="false" dtr="false" t="normal">SUM(N326:R326)</f>
        <v>415456.54</v>
      </c>
      <c r="N326" s="54" t="n"/>
      <c r="O326" s="54" t="n"/>
      <c r="P326" s="54" t="n">
        <v>0</v>
      </c>
      <c r="Q326" s="54" t="n">
        <v>105554.5164</v>
      </c>
      <c r="R326" s="54" t="n">
        <v>309902.0236</v>
      </c>
      <c r="S326" s="54" t="n">
        <f aca="false" ca="false" dt2D="false" dtr="false" t="normal">+Z326-M326</f>
        <v>0</v>
      </c>
      <c r="T326" s="54" t="n">
        <f aca="false" ca="false" dt2D="false" dtr="false" t="normal">$M326/($J326+$K326)</f>
        <v>600.309997543601</v>
      </c>
      <c r="U326" s="54" t="n">
        <f aca="false" ca="false" dt2D="false" dtr="false" t="normal">$M326/($J326+$K326)</f>
        <v>600.309997543601</v>
      </c>
      <c r="V326" s="52" t="n">
        <v>2026</v>
      </c>
      <c r="W326" s="56" t="n">
        <v>0</v>
      </c>
      <c r="X326" s="56" t="n">
        <f aca="false" ca="false" dt2D="false" dtr="false" t="normal">+(J326*12.71+K326*25.41)*12</f>
        <v>105554.51640000002</v>
      </c>
      <c r="Y326" s="56" t="n">
        <f aca="false" ca="false" dt2D="false" dtr="false" t="normal">+(J326*12.71+K326*25.41)*12*30-'[3]Лист1'!$AQ$437</f>
        <v>2586431.3520000004</v>
      </c>
      <c r="Z326" s="72" t="n">
        <f aca="false" ca="true" dt2D="false" dtr="false" t="normal">SUBTOTAL(9, AA326:AO326)</f>
        <v>415456.54</v>
      </c>
      <c r="AA326" s="58" t="n"/>
      <c r="AB326" s="58" t="n"/>
      <c r="AC326" s="58" t="n"/>
      <c r="AD326" s="58" t="n">
        <v>349646.56</v>
      </c>
      <c r="AE326" s="58" t="n"/>
      <c r="AF326" s="58" t="n"/>
      <c r="AG326" s="58" t="n">
        <v>0</v>
      </c>
      <c r="AH326" s="58" t="n"/>
      <c r="AI326" s="58" t="n"/>
      <c r="AJ326" s="58" t="n"/>
      <c r="AK326" s="58" t="n"/>
      <c r="AL326" s="58" t="n"/>
      <c r="AM326" s="58" t="n">
        <v>54009.35</v>
      </c>
      <c r="AN326" s="58" t="n">
        <v>4154.57</v>
      </c>
      <c r="AO326" s="58" t="n">
        <v>7646.06</v>
      </c>
      <c r="AP326" s="4" t="n">
        <f aca="false" ca="false" dt2D="false" dtr="false" t="normal">COUNTIF(AA326:AL326, "&gt;0")</f>
        <v>1</v>
      </c>
      <c r="AQ326" s="4" t="n">
        <f aca="false" ca="false" dt2D="false" dtr="false" t="normal">COUNTIF(AM326:AO326, "&gt;0")</f>
        <v>3</v>
      </c>
      <c r="AR326" s="4" t="n">
        <f aca="false" ca="false" dt2D="false" dtr="false" t="normal">+AP326+AQ326</f>
        <v>4</v>
      </c>
    </row>
    <row customHeight="true" ht="12.75" outlineLevel="0" r="327">
      <c r="A327" s="49" t="n">
        <f aca="false" ca="false" dt2D="false" dtr="false" t="normal">+A326+1</f>
        <v>313</v>
      </c>
      <c r="B327" s="49" t="n">
        <f aca="false" ca="false" dt2D="false" dtr="false" t="normal">+B326+1</f>
        <v>84</v>
      </c>
      <c r="C327" s="50" t="s">
        <v>59</v>
      </c>
      <c r="D327" s="49" t="s">
        <v>447</v>
      </c>
      <c r="E327" s="53" t="s">
        <v>128</v>
      </c>
      <c r="F327" s="52" t="s">
        <v>56</v>
      </c>
      <c r="G327" s="52" t="n">
        <v>4</v>
      </c>
      <c r="H327" s="52" t="n">
        <v>2</v>
      </c>
      <c r="I327" s="53" t="n">
        <v>1858.5</v>
      </c>
      <c r="J327" s="53" t="n">
        <v>1387.1</v>
      </c>
      <c r="K327" s="53" t="n">
        <v>471.4</v>
      </c>
      <c r="L327" s="51" t="n">
        <v>77</v>
      </c>
      <c r="M327" s="54" t="n">
        <f aca="false" ca="false" dt2D="false" dtr="false" t="normal">SUM(N327:R327)</f>
        <v>12846528.200000001</v>
      </c>
      <c r="N327" s="54" t="n"/>
      <c r="O327" s="54" t="n">
        <v>1640535.03</v>
      </c>
      <c r="P327" s="54" t="n">
        <v>0</v>
      </c>
      <c r="Q327" s="54" t="n">
        <v>546999.77</v>
      </c>
      <c r="R327" s="54" t="n">
        <v>10658993.4</v>
      </c>
      <c r="S327" s="54" t="n">
        <f aca="false" ca="false" dt2D="false" dtr="false" t="normal">+Z327-M327</f>
        <v>0</v>
      </c>
      <c r="T327" s="54" t="n">
        <f aca="false" ca="false" dt2D="false" dtr="false" t="normal">$M327/($J327+$K327)</f>
        <v>6912.310034974443</v>
      </c>
      <c r="U327" s="54" t="n">
        <f aca="false" ca="false" dt2D="false" dtr="false" t="normal">$M327/($J327+$K327)</f>
        <v>6912.310034974443</v>
      </c>
      <c r="V327" s="52" t="n">
        <v>2026</v>
      </c>
      <c r="W327" s="56" t="n">
        <v>191699.99</v>
      </c>
      <c r="X327" s="56" t="n">
        <f aca="false" ca="false" dt2D="false" dtr="false" t="normal">+(J327*12.71+K327*25.41)*12</f>
        <v>355299.78</v>
      </c>
      <c r="Y327" s="56" t="n">
        <f aca="false" ca="false" dt2D="false" dtr="false" t="normal">+(J327*12.71+K327*25.41)*12*30</f>
        <v>10658993.4</v>
      </c>
      <c r="Z327" s="72" t="n">
        <f aca="false" ca="true" dt2D="false" dtr="false" t="normal">SUBTOTAL(9, AA327:AO327)</f>
        <v>12846528.200000001</v>
      </c>
      <c r="AA327" s="58" t="n"/>
      <c r="AB327" s="58" t="n"/>
      <c r="AC327" s="63" t="n"/>
      <c r="AD327" s="63" t="n"/>
      <c r="AE327" s="58" t="n"/>
      <c r="AF327" s="58" t="n"/>
      <c r="AG327" s="58" t="n">
        <v>0</v>
      </c>
      <c r="AH327" s="58" t="n"/>
      <c r="AI327" s="58" t="n">
        <v>8973289.81</v>
      </c>
      <c r="AJ327" s="58" t="n"/>
      <c r="AK327" s="63" t="n"/>
      <c r="AL327" s="63" t="n"/>
      <c r="AM327" s="58" t="n">
        <v>2992044.31</v>
      </c>
      <c r="AN327" s="58" t="n">
        <v>303092.36</v>
      </c>
      <c r="AO327" s="58" t="n">
        <v>578101.72</v>
      </c>
      <c r="AP327" s="4" t="n">
        <f aca="false" ca="false" dt2D="false" dtr="false" t="normal">COUNTIF(AA327:AL327, "&gt;0")</f>
        <v>1</v>
      </c>
      <c r="AQ327" s="4" t="n">
        <f aca="false" ca="false" dt2D="false" dtr="false" t="normal">COUNTIF(AM327:AO327, "&gt;0")</f>
        <v>3</v>
      </c>
      <c r="AR327" s="4" t="n">
        <f aca="false" ca="false" dt2D="false" dtr="false" t="normal">+AP327+AQ327</f>
        <v>4</v>
      </c>
    </row>
    <row customHeight="true" ht="12.75" outlineLevel="0" r="328">
      <c r="A328" s="49" t="n">
        <f aca="false" ca="false" dt2D="false" dtr="false" t="normal">+A327+1</f>
        <v>314</v>
      </c>
      <c r="B328" s="49" t="n">
        <f aca="false" ca="false" dt2D="false" dtr="false" t="normal">+B327+1</f>
        <v>85</v>
      </c>
      <c r="C328" s="50" t="s">
        <v>59</v>
      </c>
      <c r="D328" s="49" t="s">
        <v>448</v>
      </c>
      <c r="E328" s="53" t="s">
        <v>202</v>
      </c>
      <c r="F328" s="52" t="s">
        <v>56</v>
      </c>
      <c r="G328" s="52" t="n">
        <v>4</v>
      </c>
      <c r="H328" s="52" t="n">
        <v>4</v>
      </c>
      <c r="I328" s="53" t="n">
        <v>2082.67</v>
      </c>
      <c r="J328" s="53" t="n">
        <v>2027.07</v>
      </c>
      <c r="K328" s="53" t="n">
        <v>55.6000000000001</v>
      </c>
      <c r="L328" s="51" t="n">
        <v>71</v>
      </c>
      <c r="M328" s="54" t="n">
        <f aca="false" ca="false" dt2D="false" dtr="false" t="normal">SUM(N328:R328)</f>
        <v>11912161.05</v>
      </c>
      <c r="N328" s="54" t="n"/>
      <c r="O328" s="54" t="n">
        <v>1759023.0796</v>
      </c>
      <c r="P328" s="54" t="n">
        <v>0</v>
      </c>
      <c r="Q328" s="54" t="n">
        <v>369469.9184</v>
      </c>
      <c r="R328" s="54" t="n">
        <v>9783668.052</v>
      </c>
      <c r="S328" s="54" t="n">
        <f aca="false" ca="false" dt2D="false" dtr="false" t="normal">+Z328-M328</f>
        <v>0</v>
      </c>
      <c r="T328" s="54" t="n">
        <f aca="false" ca="false" dt2D="false" dtr="false" t="normal">$M328/($J328+$K328)</f>
        <v>5719.6584432483305</v>
      </c>
      <c r="U328" s="54" t="n">
        <f aca="false" ca="false" dt2D="false" dtr="false" t="normal">$M328/($J328+$K328)</f>
        <v>5719.6584432483305</v>
      </c>
      <c r="V328" s="52" t="n">
        <v>2026</v>
      </c>
      <c r="W328" s="56" t="n">
        <v>43347.65</v>
      </c>
      <c r="X328" s="56" t="n">
        <f aca="false" ca="false" dt2D="false" dtr="false" t="normal">+(J328*12.71+K328*25.41)*12</f>
        <v>326122.26840000006</v>
      </c>
      <c r="Y328" s="56" t="n">
        <f aca="false" ca="false" dt2D="false" dtr="false" t="normal">+(J328*12.71+K328*25.41)*12*30</f>
        <v>9783668.052000001</v>
      </c>
      <c r="Z328" s="72" t="n">
        <f aca="false" ca="true" dt2D="false" dtr="false" t="normal">SUBTOTAL(9, AA328:AO328)</f>
        <v>11912161.05</v>
      </c>
      <c r="AA328" s="58" t="n">
        <v>6960583.21</v>
      </c>
      <c r="AB328" s="63" t="n"/>
      <c r="AC328" s="63" t="n"/>
      <c r="AD328" s="63" t="n"/>
      <c r="AE328" s="58" t="n"/>
      <c r="AF328" s="58" t="n"/>
      <c r="AG328" s="58" t="n">
        <v>0</v>
      </c>
      <c r="AH328" s="58" t="n"/>
      <c r="AI328" s="58" t="n"/>
      <c r="AJ328" s="63" t="n"/>
      <c r="AK328" s="63" t="n"/>
      <c r="AL328" s="63" t="n"/>
      <c r="AM328" s="58" t="n">
        <v>3816348.24</v>
      </c>
      <c r="AN328" s="58" t="n">
        <v>390206.97</v>
      </c>
      <c r="AO328" s="58" t="n">
        <v>745022.63</v>
      </c>
      <c r="AP328" s="4" t="n">
        <f aca="false" ca="false" dt2D="false" dtr="false" t="normal">COUNTIF(AA328:AL328, "&gt;0")</f>
        <v>1</v>
      </c>
      <c r="AQ328" s="4" t="n">
        <f aca="false" ca="false" dt2D="false" dtr="false" t="normal">COUNTIF(AM328:AO328, "&gt;0")</f>
        <v>3</v>
      </c>
      <c r="AR328" s="4" t="n">
        <f aca="false" ca="false" dt2D="false" dtr="false" t="normal">+AP328+AQ328</f>
        <v>4</v>
      </c>
    </row>
    <row customHeight="true" ht="12.75" outlineLevel="0" r="329">
      <c r="A329" s="49" t="n">
        <f aca="false" ca="false" dt2D="false" dtr="false" t="normal">+A328+1</f>
        <v>315</v>
      </c>
      <c r="B329" s="49" t="n">
        <f aca="false" ca="false" dt2D="false" dtr="false" t="normal">+B328+1</f>
        <v>86</v>
      </c>
      <c r="C329" s="50" t="s">
        <v>59</v>
      </c>
      <c r="D329" s="49" t="s">
        <v>449</v>
      </c>
      <c r="E329" s="53" t="s">
        <v>130</v>
      </c>
      <c r="F329" s="52" t="s">
        <v>56</v>
      </c>
      <c r="G329" s="52" t="n">
        <v>4</v>
      </c>
      <c r="H329" s="52" t="n">
        <v>4</v>
      </c>
      <c r="I329" s="53" t="n">
        <v>2070.1</v>
      </c>
      <c r="J329" s="53" t="n">
        <v>2070.1</v>
      </c>
      <c r="K329" s="53" t="n">
        <v>0</v>
      </c>
      <c r="L329" s="51" t="n">
        <v>76</v>
      </c>
      <c r="M329" s="54" t="n">
        <f aca="false" ca="false" dt2D="false" dtr="false" t="normal">SUM(N329:R329)</f>
        <v>14802996.509999998</v>
      </c>
      <c r="N329" s="54" t="n"/>
      <c r="O329" s="54" t="n">
        <v>4862762.238</v>
      </c>
      <c r="P329" s="54" t="n">
        <v>0</v>
      </c>
      <c r="Q329" s="54" t="n">
        <v>468284.712</v>
      </c>
      <c r="R329" s="54" t="n">
        <v>9471949.56</v>
      </c>
      <c r="S329" s="54" t="n">
        <f aca="false" ca="false" dt2D="false" dtr="false" t="normal">+Z329-M329</f>
        <v>0</v>
      </c>
      <c r="T329" s="54" t="n">
        <f aca="false" ca="false" dt2D="false" dtr="false" t="normal">$M329/($J329+$K329)</f>
        <v>7150.860591275783</v>
      </c>
      <c r="U329" s="54" t="n">
        <f aca="false" ca="false" dt2D="false" dtr="false" t="normal">$M329/($J329+$K329)</f>
        <v>7150.860591275783</v>
      </c>
      <c r="V329" s="52" t="n">
        <v>2026</v>
      </c>
      <c r="W329" s="56" t="n">
        <v>152553.06</v>
      </c>
      <c r="X329" s="56" t="n">
        <f aca="false" ca="false" dt2D="false" dtr="false" t="normal">+(J329*12.71+K329*25.41)*12</f>
        <v>315731.652</v>
      </c>
      <c r="Y329" s="56" t="n">
        <f aca="false" ca="false" dt2D="false" dtr="false" t="normal">+(J329*12.71+K329*25.41)*12*30</f>
        <v>9471949.56</v>
      </c>
      <c r="Z329" s="72" t="n">
        <f aca="false" ca="true" dt2D="false" dtr="false" t="normal">SUBTOTAL(9, AA329:AO329)</f>
        <v>14802996.509999998</v>
      </c>
      <c r="AA329" s="58" t="n"/>
      <c r="AB329" s="63" t="n"/>
      <c r="AC329" s="63" t="n"/>
      <c r="AD329" s="63" t="n"/>
      <c r="AE329" s="58" t="n"/>
      <c r="AF329" s="58" t="n"/>
      <c r="AG329" s="58" t="n">
        <v>0</v>
      </c>
      <c r="AH329" s="58" t="n"/>
      <c r="AI329" s="58" t="n">
        <v>9994946.04</v>
      </c>
      <c r="AJ329" s="58" t="n"/>
      <c r="AK329" s="63" t="n"/>
      <c r="AL329" s="63" t="n"/>
      <c r="AM329" s="58" t="n">
        <v>3715376.77</v>
      </c>
      <c r="AN329" s="58" t="n">
        <v>375868.26</v>
      </c>
      <c r="AO329" s="58" t="n">
        <v>716805.44</v>
      </c>
      <c r="AP329" s="4" t="n">
        <f aca="false" ca="false" dt2D="false" dtr="false" t="normal">COUNTIF(AA329:AL329, "&gt;0")</f>
        <v>1</v>
      </c>
      <c r="AQ329" s="4" t="n">
        <f aca="false" ca="false" dt2D="false" dtr="false" t="normal">COUNTIF(AM329:AO329, "&gt;0")</f>
        <v>3</v>
      </c>
      <c r="AR329" s="4" t="n">
        <f aca="false" ca="false" dt2D="false" dtr="false" t="normal">+AP329+AQ329</f>
        <v>4</v>
      </c>
    </row>
    <row customHeight="true" ht="12.75" outlineLevel="0" r="330">
      <c r="A330" s="49" t="n">
        <f aca="false" ca="false" dt2D="false" dtr="false" t="normal">+A329+1</f>
        <v>316</v>
      </c>
      <c r="B330" s="49" t="n">
        <f aca="false" ca="false" dt2D="false" dtr="false" t="normal">+B329+1</f>
        <v>87</v>
      </c>
      <c r="C330" s="50" t="s">
        <v>59</v>
      </c>
      <c r="D330" s="49" t="s">
        <v>450</v>
      </c>
      <c r="E330" s="53" t="s">
        <v>161</v>
      </c>
      <c r="F330" s="52" t="s">
        <v>56</v>
      </c>
      <c r="G330" s="52" t="n">
        <v>4</v>
      </c>
      <c r="H330" s="52" t="n">
        <v>4</v>
      </c>
      <c r="I330" s="53" t="n">
        <v>2073</v>
      </c>
      <c r="J330" s="53" t="n">
        <v>2073</v>
      </c>
      <c r="K330" s="53" t="n">
        <v>0</v>
      </c>
      <c r="L330" s="51" t="n">
        <v>74</v>
      </c>
      <c r="M330" s="54" t="n">
        <f aca="false" ca="false" dt2D="false" dtr="false" t="normal">SUM(N330:R330)</f>
        <v>11671495.692563798</v>
      </c>
      <c r="N330" s="54" t="n"/>
      <c r="O330" s="54" t="n">
        <v>1801499.5325638</v>
      </c>
      <c r="P330" s="54" t="n">
        <v>0</v>
      </c>
      <c r="Q330" s="54" t="n">
        <v>384777.36</v>
      </c>
      <c r="R330" s="54" t="n">
        <v>9485218.8</v>
      </c>
      <c r="S330" s="54" t="n">
        <f aca="false" ca="false" dt2D="false" dtr="false" t="normal">+Z330-M330</f>
        <v>0</v>
      </c>
      <c r="T330" s="54" t="n">
        <f aca="false" ca="false" dt2D="false" dtr="false" t="normal">$M330/($J330+$K330)</f>
        <v>5630.243942384852</v>
      </c>
      <c r="U330" s="54" t="n">
        <f aca="false" ca="false" dt2D="false" dtr="false" t="normal">$M330/($J330+$K330)</f>
        <v>5630.243942384852</v>
      </c>
      <c r="V330" s="52" t="n">
        <v>2026</v>
      </c>
      <c r="W330" s="56" t="n">
        <v>68603.4</v>
      </c>
      <c r="X330" s="56" t="n">
        <f aca="false" ca="false" dt2D="false" dtr="false" t="normal">+(J330*12.71+K330*25.41)*12</f>
        <v>316173.96</v>
      </c>
      <c r="Y330" s="56" t="n">
        <f aca="false" ca="false" dt2D="false" dtr="false" t="normal">+(J330*12.71+K330*25.41)*12*30</f>
        <v>9485218.8</v>
      </c>
      <c r="Z330" s="72" t="n">
        <f aca="false" ca="true" dt2D="false" dtr="false" t="normal">SUBTOTAL(9, AA330:AO330)</f>
        <v>11671495.692563798</v>
      </c>
      <c r="AA330" s="63" t="n"/>
      <c r="AB330" s="58" t="n"/>
      <c r="AC330" s="63" t="n"/>
      <c r="AD330" s="58" t="n"/>
      <c r="AE330" s="58" t="n"/>
      <c r="AF330" s="58" t="n"/>
      <c r="AG330" s="58" t="n">
        <v>0</v>
      </c>
      <c r="AH330" s="58" t="n"/>
      <c r="AI330" s="58" t="n">
        <v>10008947.95</v>
      </c>
      <c r="AJ330" s="63" t="n"/>
      <c r="AK330" s="63" t="n"/>
      <c r="AL330" s="63" t="n"/>
      <c r="AM330" s="62" t="n">
        <v>1254647.8017</v>
      </c>
      <c r="AN330" s="62" t="n">
        <v>139405.3113</v>
      </c>
      <c r="AO330" s="62" t="n">
        <v>268494.6295638</v>
      </c>
      <c r="AP330" s="4" t="n">
        <f aca="false" ca="false" dt2D="false" dtr="false" t="normal">COUNTIF(AA330:AL330, "&gt;0")</f>
        <v>1</v>
      </c>
      <c r="AQ330" s="4" t="n">
        <f aca="false" ca="false" dt2D="false" dtr="false" t="normal">COUNTIF(AM330:AO330, "&gt;0")</f>
        <v>3</v>
      </c>
      <c r="AR330" s="4" t="n">
        <f aca="false" ca="false" dt2D="false" dtr="false" t="normal">+AP330+AQ330</f>
        <v>4</v>
      </c>
    </row>
    <row customHeight="true" ht="12.75" outlineLevel="0" r="331">
      <c r="A331" s="49" t="n">
        <f aca="false" ca="false" dt2D="false" dtr="false" t="normal">+A330+1</f>
        <v>317</v>
      </c>
      <c r="B331" s="49" t="n">
        <f aca="false" ca="false" dt2D="false" dtr="false" t="normal">+B330+1</f>
        <v>88</v>
      </c>
      <c r="C331" s="50" t="s">
        <v>59</v>
      </c>
      <c r="D331" s="49" t="s">
        <v>451</v>
      </c>
      <c r="E331" s="53" t="s">
        <v>164</v>
      </c>
      <c r="F331" s="52" t="s">
        <v>56</v>
      </c>
      <c r="G331" s="52" t="n">
        <v>2</v>
      </c>
      <c r="H331" s="52" t="n">
        <v>2</v>
      </c>
      <c r="I331" s="53" t="n">
        <v>579.8</v>
      </c>
      <c r="J331" s="53" t="n">
        <v>579.8</v>
      </c>
      <c r="K331" s="53" t="n">
        <v>0</v>
      </c>
      <c r="L331" s="51" t="n">
        <v>28</v>
      </c>
      <c r="M331" s="54" t="n">
        <f aca="false" ca="false" dt2D="false" dtr="false" t="normal">SUM(N331:R331)</f>
        <v>431582.27</v>
      </c>
      <c r="N331" s="54" t="n"/>
      <c r="O331" s="54" t="n"/>
      <c r="P331" s="54" t="n">
        <v>0</v>
      </c>
      <c r="Q331" s="54" t="n">
        <v>248474.266</v>
      </c>
      <c r="R331" s="54" t="n">
        <v>183108.004</v>
      </c>
      <c r="S331" s="54" t="n">
        <f aca="false" ca="false" dt2D="false" dtr="false" t="normal">+Z331-M331</f>
        <v>0</v>
      </c>
      <c r="T331" s="54" t="n">
        <f aca="false" ca="false" dt2D="false" dtr="false" t="normal">$M331/($J331+$K331)</f>
        <v>744.3640393239049</v>
      </c>
      <c r="U331" s="54" t="n">
        <f aca="false" ca="false" dt2D="false" dtr="false" t="normal">$M331/($J331+$K331)</f>
        <v>744.3640393239049</v>
      </c>
      <c r="V331" s="52" t="n">
        <v>2026</v>
      </c>
      <c r="W331" s="56" t="n">
        <v>160043.17</v>
      </c>
      <c r="X331" s="56" t="n">
        <f aca="false" ca="false" dt2D="false" dtr="false" t="normal">+(J331*12.71+K331*25.41)*12</f>
        <v>88431.09599999999</v>
      </c>
      <c r="Y331" s="56" t="n">
        <f aca="false" ca="false" dt2D="false" dtr="false" t="normal">+(J331*12.71+K331*25.41)*12*30</f>
        <v>2652932.88</v>
      </c>
      <c r="Z331" s="72" t="n">
        <f aca="false" ca="true" dt2D="false" dtr="false" t="normal">SUBTOTAL(9, AA331:AO331)</f>
        <v>431582.27</v>
      </c>
      <c r="AA331" s="58" t="n"/>
      <c r="AB331" s="58" t="n"/>
      <c r="AC331" s="63" t="n"/>
      <c r="AD331" s="58" t="n">
        <v>292925.68</v>
      </c>
      <c r="AE331" s="58" t="n"/>
      <c r="AF331" s="58" t="n"/>
      <c r="AG331" s="58" t="n">
        <v>0</v>
      </c>
      <c r="AH331" s="58" t="n"/>
      <c r="AI331" s="58" t="n"/>
      <c r="AJ331" s="58" t="n"/>
      <c r="AK331" s="58" t="n"/>
      <c r="AL331" s="58" t="n"/>
      <c r="AM331" s="58" t="n">
        <v>109970.84</v>
      </c>
      <c r="AN331" s="58" t="n">
        <v>9952.9</v>
      </c>
      <c r="AO331" s="58" t="n">
        <v>18732.85</v>
      </c>
      <c r="AP331" s="4" t="n">
        <f aca="false" ca="false" dt2D="false" dtr="false" t="normal">COUNTIF(AA331:AL331, "&gt;0")</f>
        <v>1</v>
      </c>
      <c r="AQ331" s="4" t="n">
        <f aca="false" ca="false" dt2D="false" dtr="false" t="normal">COUNTIF(AM331:AO331, "&gt;0")</f>
        <v>3</v>
      </c>
      <c r="AR331" s="4" t="n">
        <f aca="false" ca="false" dt2D="false" dtr="false" t="normal">+AP331+AQ331</f>
        <v>4</v>
      </c>
    </row>
    <row customHeight="true" ht="12.75" outlineLevel="0" r="332">
      <c r="A332" s="49" t="n">
        <f aca="false" ca="false" dt2D="false" dtr="false" t="normal">+A331+1</f>
        <v>318</v>
      </c>
      <c r="B332" s="49" t="n">
        <f aca="false" ca="false" dt2D="false" dtr="false" t="normal">+B331+1</f>
        <v>89</v>
      </c>
      <c r="C332" s="50" t="s">
        <v>59</v>
      </c>
      <c r="D332" s="49" t="s">
        <v>452</v>
      </c>
      <c r="E332" s="53" t="s">
        <v>128</v>
      </c>
      <c r="F332" s="52" t="s">
        <v>56</v>
      </c>
      <c r="G332" s="52" t="n">
        <v>4</v>
      </c>
      <c r="H332" s="52" t="n">
        <v>2</v>
      </c>
      <c r="I332" s="53" t="n">
        <v>1428</v>
      </c>
      <c r="J332" s="53" t="n">
        <v>1428</v>
      </c>
      <c r="K332" s="53" t="n">
        <v>0</v>
      </c>
      <c r="L332" s="51" t="n">
        <v>61</v>
      </c>
      <c r="M332" s="54" t="n">
        <f aca="false" ca="false" dt2D="false" dtr="false" t="normal">SUM(N332:R332)</f>
        <v>4251855.71</v>
      </c>
      <c r="N332" s="54" t="n"/>
      <c r="O332" s="54" t="n"/>
      <c r="P332" s="54" t="n">
        <v>0</v>
      </c>
      <c r="Q332" s="54" t="n">
        <v>291880.22</v>
      </c>
      <c r="R332" s="54" t="n">
        <v>3959975.49</v>
      </c>
      <c r="S332" s="54" t="n">
        <f aca="false" ca="false" dt2D="false" dtr="false" t="normal">+Z332-M332</f>
        <v>0</v>
      </c>
      <c r="T332" s="54" t="n">
        <f aca="false" ca="false" dt2D="false" dtr="false" t="normal">$M332/($J332+$K332)</f>
        <v>2977.489992997199</v>
      </c>
      <c r="U332" s="54" t="n">
        <f aca="false" ca="false" dt2D="false" dtr="false" t="normal">$M332/($J332+$K332)</f>
        <v>2977.489992997199</v>
      </c>
      <c r="V332" s="52" t="n">
        <v>2026</v>
      </c>
      <c r="W332" s="56" t="n">
        <v>74081.66</v>
      </c>
      <c r="X332" s="56" t="n">
        <f aca="false" ca="false" dt2D="false" dtr="false" t="normal">+(J332*12.71+K332*25.41)*12</f>
        <v>217798.56</v>
      </c>
      <c r="Y332" s="56" t="n">
        <f aca="false" ca="false" dt2D="false" dtr="false" t="normal">+(J332*12.71+K332*25.41)*12*30</f>
        <v>6533956.8</v>
      </c>
      <c r="Z332" s="72" t="n">
        <f aca="false" ca="true" dt2D="false" dtr="false" t="normal">SUBTOTAL(9, AA332:AO332)</f>
        <v>4251855.71</v>
      </c>
      <c r="AA332" s="58" t="n"/>
      <c r="AB332" s="58" t="n">
        <v>2299107.75</v>
      </c>
      <c r="AC332" s="58" t="n">
        <v>1404062.99</v>
      </c>
      <c r="AD332" s="58" t="n"/>
      <c r="AE332" s="58" t="n"/>
      <c r="AF332" s="58" t="n"/>
      <c r="AG332" s="58" t="n">
        <v>0</v>
      </c>
      <c r="AH332" s="58" t="n"/>
      <c r="AI332" s="58" t="n"/>
      <c r="AJ332" s="58" t="n"/>
      <c r="AK332" s="58" t="n"/>
      <c r="AL332" s="58" t="n"/>
      <c r="AM332" s="58" t="n">
        <v>425185.57</v>
      </c>
      <c r="AN332" s="58" t="n">
        <v>42518.56</v>
      </c>
      <c r="AO332" s="58" t="n">
        <v>80980.84</v>
      </c>
      <c r="AP332" s="4" t="n">
        <f aca="false" ca="false" dt2D="false" dtr="false" t="normal">COUNTIF(AA332:AL332, "&gt;0")</f>
        <v>2</v>
      </c>
      <c r="AQ332" s="4" t="n">
        <f aca="false" ca="false" dt2D="false" dtr="false" t="normal">COUNTIF(AM332:AO332, "&gt;0")</f>
        <v>3</v>
      </c>
      <c r="AR332" s="4" t="n">
        <f aca="false" ca="false" dt2D="false" dtr="false" t="normal">+AP332+AQ332</f>
        <v>5</v>
      </c>
    </row>
    <row customHeight="true" ht="12.75" outlineLevel="0" r="333">
      <c r="A333" s="49" t="n">
        <f aca="false" ca="false" dt2D="false" dtr="false" t="normal">+A332+1</f>
        <v>319</v>
      </c>
      <c r="B333" s="49" t="n">
        <f aca="false" ca="false" dt2D="false" dtr="false" t="normal">+B332+1</f>
        <v>90</v>
      </c>
      <c r="C333" s="50" t="s">
        <v>59</v>
      </c>
      <c r="D333" s="49" t="s">
        <v>453</v>
      </c>
      <c r="E333" s="53" t="s">
        <v>454</v>
      </c>
      <c r="F333" s="52" t="s">
        <v>56</v>
      </c>
      <c r="G333" s="52" t="n">
        <v>2</v>
      </c>
      <c r="H333" s="52" t="n">
        <v>2</v>
      </c>
      <c r="I333" s="53" t="n">
        <v>1159.7</v>
      </c>
      <c r="J333" s="53" t="n">
        <v>834.7</v>
      </c>
      <c r="K333" s="53" t="n">
        <v>325</v>
      </c>
      <c r="L333" s="51" t="n">
        <v>43</v>
      </c>
      <c r="M333" s="54" t="n">
        <f aca="false" ca="false" dt2D="false" dtr="false" t="normal">SUM(N333:R333)</f>
        <v>6443802.53</v>
      </c>
      <c r="N333" s="54" t="n"/>
      <c r="O333" s="54" t="n"/>
      <c r="P333" s="54" t="n">
        <v>0</v>
      </c>
      <c r="Q333" s="54" t="n">
        <v>650171.894</v>
      </c>
      <c r="R333" s="54" t="n">
        <v>5793630.636</v>
      </c>
      <c r="S333" s="54" t="n">
        <f aca="false" ca="false" dt2D="false" dtr="false" t="normal">+Z333-M333</f>
        <v>0</v>
      </c>
      <c r="T333" s="54" t="n">
        <f aca="false" ca="false" dt2D="false" dtr="false" t="normal">$M333/($J333+$K333)</f>
        <v>5556.4391911701305</v>
      </c>
      <c r="U333" s="54" t="n">
        <f aca="false" ca="false" dt2D="false" dtr="false" t="normal">$M333/($J333+$K333)</f>
        <v>5556.4391911701305</v>
      </c>
      <c r="V333" s="52" t="n">
        <v>2026</v>
      </c>
      <c r="W333" s="56" t="n">
        <v>423764.45</v>
      </c>
      <c r="X333" s="56" t="n">
        <f aca="false" ca="false" dt2D="false" dtr="false" t="normal">+(J333*12.71+K333*25.41)*12</f>
        <v>226407.44400000005</v>
      </c>
      <c r="Y333" s="56" t="n">
        <f aca="false" ca="false" dt2D="false" dtr="false" t="normal">+(J333*12.71+K333*25.41)*12*30</f>
        <v>6792223.320000001</v>
      </c>
      <c r="Z333" s="72" t="n">
        <f aca="false" ca="true" dt2D="false" dtr="false" t="normal">SUBTOTAL(9, AA333:AO333)</f>
        <v>6443802.53</v>
      </c>
      <c r="AA333" s="58" t="n">
        <v>5230068.75</v>
      </c>
      <c r="AB333" s="63" t="n"/>
      <c r="AC333" s="63" t="n"/>
      <c r="AD333" s="58" t="n"/>
      <c r="AE333" s="58" t="n"/>
      <c r="AF333" s="58" t="n"/>
      <c r="AG333" s="58" t="n">
        <v>0</v>
      </c>
      <c r="AH333" s="58" t="n"/>
      <c r="AI333" s="58" t="n"/>
      <c r="AJ333" s="58" t="n"/>
      <c r="AK333" s="58" t="n"/>
      <c r="AL333" s="58" t="n"/>
      <c r="AM333" s="58" t="n">
        <v>912157.4</v>
      </c>
      <c r="AN333" s="58" t="n">
        <v>102961.76</v>
      </c>
      <c r="AO333" s="58" t="n">
        <v>198614.62</v>
      </c>
      <c r="AP333" s="4" t="n">
        <f aca="false" ca="false" dt2D="false" dtr="false" t="normal">COUNTIF(AA333:AL333, "&gt;0")</f>
        <v>1</v>
      </c>
      <c r="AQ333" s="4" t="n">
        <f aca="false" ca="false" dt2D="false" dtr="false" t="normal">COUNTIF(AM333:AO333, "&gt;0")</f>
        <v>3</v>
      </c>
      <c r="AR333" s="4" t="n">
        <f aca="false" ca="false" dt2D="false" dtr="false" t="normal">+AP333+AQ333</f>
        <v>4</v>
      </c>
    </row>
    <row customHeight="true" ht="12.75" outlineLevel="0" r="334">
      <c r="A334" s="49" t="n">
        <f aca="false" ca="false" dt2D="false" dtr="false" t="normal">+A333+1</f>
        <v>320</v>
      </c>
      <c r="B334" s="49" t="n">
        <f aca="false" ca="false" dt2D="false" dtr="false" t="normal">+B333+1</f>
        <v>91</v>
      </c>
      <c r="C334" s="50" t="s">
        <v>68</v>
      </c>
      <c r="D334" s="49" t="s">
        <v>455</v>
      </c>
      <c r="E334" s="53" t="s">
        <v>63</v>
      </c>
      <c r="F334" s="52" t="s">
        <v>56</v>
      </c>
      <c r="G334" s="52" t="n">
        <v>5</v>
      </c>
      <c r="H334" s="52" t="n">
        <v>2</v>
      </c>
      <c r="I334" s="53" t="n">
        <v>1835.9</v>
      </c>
      <c r="J334" s="53" t="n">
        <v>1835.9</v>
      </c>
      <c r="K334" s="53" t="n">
        <v>0</v>
      </c>
      <c r="L334" s="51" t="n">
        <v>64</v>
      </c>
      <c r="M334" s="54" t="n">
        <f aca="false" ca="false" dt2D="false" dtr="false" t="normal">SUM(N334:R334)</f>
        <v>5579751.029999999</v>
      </c>
      <c r="N334" s="54" t="n"/>
      <c r="O334" s="54" t="n"/>
      <c r="P334" s="54" t="n">
        <v>0</v>
      </c>
      <c r="Q334" s="54" t="n">
        <v>280011.468</v>
      </c>
      <c r="R334" s="54" t="n">
        <v>5299739.562</v>
      </c>
      <c r="S334" s="54" t="n">
        <f aca="false" ca="false" dt2D="false" dtr="false" t="normal">+Z334-M334</f>
        <v>0</v>
      </c>
      <c r="T334" s="54" t="n">
        <f aca="false" ca="false" dt2D="false" dtr="false" t="normal">$M334/($J334+$K334)</f>
        <v>3039.2456179530473</v>
      </c>
      <c r="U334" s="54" t="n">
        <f aca="false" ca="false" dt2D="false" dtr="false" t="normal">$M334/($J334+$K334)</f>
        <v>3039.2456179530473</v>
      </c>
      <c r="V334" s="52" t="n">
        <v>2026</v>
      </c>
      <c r="W334" s="56" t="n">
        <v>0</v>
      </c>
      <c r="X334" s="56" t="n">
        <f aca="false" ca="false" dt2D="false" dtr="false" t="normal">+(J334*12.71+K334*25.41)*12</f>
        <v>280011.46800000005</v>
      </c>
      <c r="Y334" s="56" t="n">
        <f aca="false" ca="false" dt2D="false" dtr="false" t="normal">+(J334*12.71+K334*25.41)*12*30-'[3]Лист1'!$AQ$265</f>
        <v>7415636.700000001</v>
      </c>
      <c r="Z334" s="72" t="n">
        <f aca="false" ca="true" dt2D="false" dtr="false" t="normal">SUBTOTAL(9, AA334:AO334)</f>
        <v>5579751.029999999</v>
      </c>
      <c r="AA334" s="58" t="n"/>
      <c r="AB334" s="58" t="n"/>
      <c r="AC334" s="58" t="n"/>
      <c r="AD334" s="58" t="n"/>
      <c r="AE334" s="58" t="n"/>
      <c r="AF334" s="58" t="n"/>
      <c r="AG334" s="58" t="n">
        <v>0</v>
      </c>
      <c r="AH334" s="58" t="n"/>
      <c r="AI334" s="58" t="n"/>
      <c r="AJ334" s="58" t="n">
        <v>3690328.19</v>
      </c>
      <c r="AK334" s="63" t="n"/>
      <c r="AL334" s="58" t="n"/>
      <c r="AM334" s="58" t="n">
        <v>1464146.77</v>
      </c>
      <c r="AN334" s="58" t="n">
        <v>146414.68</v>
      </c>
      <c r="AO334" s="58" t="n">
        <v>278861.39</v>
      </c>
      <c r="AP334" s="4" t="n">
        <f aca="false" ca="false" dt2D="false" dtr="false" t="normal">COUNTIF(AA334:AL334, "&gt;0")</f>
        <v>1</v>
      </c>
      <c r="AQ334" s="4" t="n">
        <f aca="false" ca="false" dt2D="false" dtr="false" t="normal">COUNTIF(AM334:AO334, "&gt;0")</f>
        <v>3</v>
      </c>
      <c r="AR334" s="4" t="n">
        <f aca="false" ca="false" dt2D="false" dtr="false" t="normal">+AP334+AQ334</f>
        <v>4</v>
      </c>
    </row>
    <row customHeight="true" ht="12.75" outlineLevel="0" r="335">
      <c r="A335" s="49" t="n">
        <f aca="false" ca="false" dt2D="false" dtr="false" t="normal">+A334+1</f>
        <v>321</v>
      </c>
      <c r="B335" s="49" t="n">
        <f aca="false" ca="false" dt2D="false" dtr="false" t="normal">+B334+1</f>
        <v>92</v>
      </c>
      <c r="C335" s="50" t="s">
        <v>68</v>
      </c>
      <c r="D335" s="49" t="s">
        <v>456</v>
      </c>
      <c r="E335" s="53" t="s">
        <v>164</v>
      </c>
      <c r="F335" s="52" t="s">
        <v>56</v>
      </c>
      <c r="G335" s="52" t="n">
        <v>4</v>
      </c>
      <c r="H335" s="52" t="n">
        <v>6</v>
      </c>
      <c r="I335" s="53" t="n">
        <v>3528</v>
      </c>
      <c r="J335" s="53" t="n">
        <v>3528</v>
      </c>
      <c r="K335" s="53" t="n">
        <v>0</v>
      </c>
      <c r="L335" s="51" t="n">
        <v>151</v>
      </c>
      <c r="M335" s="54" t="n">
        <f aca="false" ca="false" dt2D="false" dtr="false" t="normal">SUM(N335:R335)</f>
        <v>8142341.77</v>
      </c>
      <c r="N335" s="54" t="n"/>
      <c r="O335" s="54" t="n"/>
      <c r="P335" s="54" t="n">
        <v>0</v>
      </c>
      <c r="Q335" s="54" t="n">
        <v>1380415.94</v>
      </c>
      <c r="R335" s="54" t="n">
        <v>6761925.83</v>
      </c>
      <c r="S335" s="54" t="n">
        <f aca="false" ca="false" dt2D="false" dtr="false" t="normal">+Z335-M335</f>
        <v>0</v>
      </c>
      <c r="T335" s="54" t="n">
        <f aca="false" ca="false" dt2D="false" dtr="false" t="normal">$M335/($J335+$K335)</f>
        <v>2307.920002834467</v>
      </c>
      <c r="U335" s="54" t="n">
        <f aca="false" ca="false" dt2D="false" dtr="false" t="normal">$M335/($J335+$K335)</f>
        <v>2307.920002834467</v>
      </c>
      <c r="V335" s="52" t="n">
        <v>2026</v>
      </c>
      <c r="W335" s="56" t="n">
        <v>842325.38</v>
      </c>
      <c r="X335" s="56" t="n">
        <f aca="false" ca="false" dt2D="false" dtr="false" t="normal">+(J335*12.71+K335*25.41)*12</f>
        <v>538090.56</v>
      </c>
      <c r="Y335" s="56" t="n">
        <f aca="false" ca="false" dt2D="false" dtr="false" t="normal">+(J335*12.71+K335*25.41)*12*30</f>
        <v>16142716.8</v>
      </c>
      <c r="Z335" s="72" t="n">
        <f aca="false" ca="true" dt2D="false" dtr="false" t="normal">SUBTOTAL(9, AA335:AO335)</f>
        <v>8142341.77</v>
      </c>
      <c r="AA335" s="58" t="n"/>
      <c r="AB335" s="58" t="n"/>
      <c r="AC335" s="58" t="n"/>
      <c r="AD335" s="58" t="n"/>
      <c r="AE335" s="58" t="n"/>
      <c r="AF335" s="58" t="n"/>
      <c r="AG335" s="58" t="n">
        <v>0</v>
      </c>
      <c r="AH335" s="58" t="n"/>
      <c r="AI335" s="58" t="n"/>
      <c r="AJ335" s="58" t="n">
        <v>7091605.13</v>
      </c>
      <c r="AK335" s="58" t="n"/>
      <c r="AL335" s="58" t="n"/>
      <c r="AM335" s="58" t="n">
        <v>814234.18</v>
      </c>
      <c r="AN335" s="58" t="n">
        <v>81423.42</v>
      </c>
      <c r="AO335" s="58" t="n">
        <v>155079.04</v>
      </c>
      <c r="AP335" s="4" t="n">
        <f aca="false" ca="false" dt2D="false" dtr="false" t="normal">COUNTIF(AA335:AL335, "&gt;0")</f>
        <v>1</v>
      </c>
      <c r="AQ335" s="4" t="n">
        <f aca="false" ca="false" dt2D="false" dtr="false" t="normal">COUNTIF(AM335:AO335, "&gt;0")</f>
        <v>3</v>
      </c>
      <c r="AR335" s="4" t="n">
        <f aca="false" ca="false" dt2D="false" dtr="false" t="normal">+AP335+AQ335</f>
        <v>4</v>
      </c>
    </row>
    <row customHeight="true" ht="12.75" outlineLevel="0" r="336">
      <c r="A336" s="49" t="n">
        <f aca="false" ca="false" dt2D="false" dtr="false" t="normal">+A335+1</f>
        <v>322</v>
      </c>
      <c r="B336" s="49" t="n">
        <f aca="false" ca="false" dt2D="false" dtr="false" t="normal">+B335+1</f>
        <v>93</v>
      </c>
      <c r="C336" s="50" t="s">
        <v>68</v>
      </c>
      <c r="D336" s="49" t="s">
        <v>457</v>
      </c>
      <c r="E336" s="53" t="s">
        <v>75</v>
      </c>
      <c r="F336" s="52" t="s">
        <v>56</v>
      </c>
      <c r="G336" s="52" t="n">
        <v>9</v>
      </c>
      <c r="H336" s="52" t="n">
        <v>1</v>
      </c>
      <c r="I336" s="53" t="n">
        <v>3133.7</v>
      </c>
      <c r="J336" s="53" t="n">
        <v>2674.7</v>
      </c>
      <c r="K336" s="53" t="n">
        <v>459</v>
      </c>
      <c r="L336" s="51" t="n">
        <v>106</v>
      </c>
      <c r="M336" s="54" t="n">
        <f aca="false" ca="false" dt2D="false" dtr="false" t="normal">SUM(N336:R336)</f>
        <v>3029943.19</v>
      </c>
      <c r="N336" s="54" t="n"/>
      <c r="O336" s="54" t="n">
        <v>3029943.19</v>
      </c>
      <c r="P336" s="54" t="n">
        <v>0</v>
      </c>
      <c r="Q336" s="54" t="n">
        <v>0</v>
      </c>
      <c r="R336" s="54" t="n">
        <v>0</v>
      </c>
      <c r="S336" s="54" t="n">
        <f aca="false" ca="false" dt2D="false" dtr="false" t="normal">+Z336-M336</f>
        <v>0</v>
      </c>
      <c r="T336" s="54" t="n">
        <f aca="false" ca="false" dt2D="false" dtr="false" t="normal">$M336/($J336+$K336)</f>
        <v>966.8899990426653</v>
      </c>
      <c r="U336" s="54" t="n">
        <f aca="false" ca="false" dt2D="false" dtr="false" t="normal">$M336/($J336+$K336)</f>
        <v>966.8899990426653</v>
      </c>
      <c r="V336" s="52" t="n">
        <v>2026</v>
      </c>
      <c r="W336" s="58" t="n"/>
      <c r="X336" s="56" t="n"/>
      <c r="Y336" s="56" t="n"/>
      <c r="Z336" s="72" t="n">
        <f aca="false" ca="true" dt2D="false" dtr="false" t="normal">SUBTOTAL(9, AA336:AO336)</f>
        <v>3029943.19</v>
      </c>
      <c r="AA336" s="58" t="n"/>
      <c r="AB336" s="58" t="n"/>
      <c r="AC336" s="58" t="n">
        <v>2638941.14</v>
      </c>
      <c r="AD336" s="58" t="n"/>
      <c r="AE336" s="58" t="n"/>
      <c r="AF336" s="58" t="n"/>
      <c r="AG336" s="58" t="n">
        <v>0</v>
      </c>
      <c r="AH336" s="58" t="n"/>
      <c r="AI336" s="58" t="n"/>
      <c r="AJ336" s="58" t="n"/>
      <c r="AK336" s="58" t="n"/>
      <c r="AL336" s="58" t="n"/>
      <c r="AM336" s="58" t="n">
        <v>302994.32</v>
      </c>
      <c r="AN336" s="58" t="n">
        <v>30299.43</v>
      </c>
      <c r="AO336" s="58" t="n">
        <v>57708.3</v>
      </c>
      <c r="AP336" s="4" t="n">
        <f aca="false" ca="false" dt2D="false" dtr="false" t="normal">COUNTIF(AA336:AL336, "&gt;0")</f>
        <v>1</v>
      </c>
      <c r="AQ336" s="4" t="n">
        <f aca="false" ca="false" dt2D="false" dtr="false" t="normal">COUNTIF(AM336:AO336, "&gt;0")</f>
        <v>3</v>
      </c>
      <c r="AR336" s="4" t="n">
        <f aca="false" ca="false" dt2D="false" dtr="false" t="normal">+AP336+AQ336</f>
        <v>4</v>
      </c>
    </row>
    <row customHeight="true" ht="12.75" outlineLevel="0" r="337">
      <c r="A337" s="49" t="n">
        <f aca="false" ca="false" dt2D="false" dtr="false" t="normal">+A336+1</f>
        <v>323</v>
      </c>
      <c r="B337" s="49" t="n">
        <f aca="false" ca="false" dt2D="false" dtr="false" t="normal">+B336+1</f>
        <v>94</v>
      </c>
      <c r="C337" s="50" t="s">
        <v>68</v>
      </c>
      <c r="D337" s="49" t="s">
        <v>458</v>
      </c>
      <c r="E337" s="53" t="s">
        <v>63</v>
      </c>
      <c r="F337" s="52" t="s">
        <v>56</v>
      </c>
      <c r="G337" s="52" t="n">
        <v>5</v>
      </c>
      <c r="H337" s="52" t="n">
        <v>4</v>
      </c>
      <c r="I337" s="53" t="n">
        <v>3075.8</v>
      </c>
      <c r="J337" s="53" t="n">
        <v>3075.8</v>
      </c>
      <c r="K337" s="53" t="n">
        <v>0</v>
      </c>
      <c r="L337" s="51" t="n">
        <v>133</v>
      </c>
      <c r="M337" s="54" t="n">
        <f aca="false" ca="false" dt2D="false" dtr="false" t="normal">SUM(N337:R337)</f>
        <v>9348111.680000002</v>
      </c>
      <c r="N337" s="54" t="n"/>
      <c r="O337" s="54" t="n"/>
      <c r="P337" s="54" t="n">
        <v>0</v>
      </c>
      <c r="Q337" s="54" t="n">
        <v>469121.016</v>
      </c>
      <c r="R337" s="54" t="n">
        <v>8878990.664</v>
      </c>
      <c r="S337" s="54" t="n">
        <f aca="false" ca="false" dt2D="false" dtr="false" t="normal">+Z337-M337</f>
        <v>0</v>
      </c>
      <c r="T337" s="54" t="n">
        <f aca="false" ca="false" dt2D="false" dtr="false" t="normal">$M337/($J337+$K337)</f>
        <v>3039.245620651538</v>
      </c>
      <c r="U337" s="54" t="n">
        <f aca="false" ca="false" dt2D="false" dtr="false" t="normal">$M337/($J337+$K337)</f>
        <v>3039.245620651538</v>
      </c>
      <c r="V337" s="52" t="n">
        <v>2026</v>
      </c>
      <c r="W337" s="56" t="n">
        <v>0</v>
      </c>
      <c r="X337" s="56" t="n">
        <f aca="false" ca="false" dt2D="false" dtr="false" t="normal">+(J337*12.71+K337*25.41)*12</f>
        <v>469121.01600000006</v>
      </c>
      <c r="Y337" s="56" t="n">
        <f aca="false" ca="false" dt2D="false" dtr="false" t="normal">+(J337*12.71+K337*25.41)*12*30-'[3]Лист1'!$AQ$261</f>
        <v>11867467.130000003</v>
      </c>
      <c r="Z337" s="72" t="n">
        <f aca="false" ca="true" dt2D="false" dtr="false" t="normal">SUBTOTAL(9, AA337:AO337)</f>
        <v>9348111.680000002</v>
      </c>
      <c r="AA337" s="58" t="n"/>
      <c r="AB337" s="58" t="n"/>
      <c r="AC337" s="58" t="n"/>
      <c r="AD337" s="58" t="n"/>
      <c r="AE337" s="58" t="n"/>
      <c r="AF337" s="58" t="n"/>
      <c r="AG337" s="58" t="n">
        <v>0</v>
      </c>
      <c r="AH337" s="58" t="n"/>
      <c r="AI337" s="58" t="n"/>
      <c r="AJ337" s="58" t="n">
        <v>6182641.46</v>
      </c>
      <c r="AK337" s="63" t="n"/>
      <c r="AL337" s="58" t="n"/>
      <c r="AM337" s="58" t="n">
        <v>2452978.18</v>
      </c>
      <c r="AN337" s="58" t="n">
        <v>245297.82</v>
      </c>
      <c r="AO337" s="58" t="n">
        <v>467194.22</v>
      </c>
      <c r="AP337" s="4" t="n">
        <f aca="false" ca="false" dt2D="false" dtr="false" t="normal">COUNTIF(AA337:AL337, "&gt;0")</f>
        <v>1</v>
      </c>
      <c r="AQ337" s="4" t="n">
        <f aca="false" ca="false" dt2D="false" dtr="false" t="normal">COUNTIF(AM337:AO337, "&gt;0")</f>
        <v>3</v>
      </c>
      <c r="AR337" s="4" t="n">
        <f aca="false" ca="false" dt2D="false" dtr="false" t="normal">+AP337+AQ337</f>
        <v>4</v>
      </c>
    </row>
    <row customHeight="true" ht="12.75" outlineLevel="0" r="338">
      <c r="A338" s="49" t="n">
        <f aca="false" ca="false" dt2D="false" dtr="false" t="normal">+A337+1</f>
        <v>324</v>
      </c>
      <c r="B338" s="49" t="n">
        <f aca="false" ca="false" dt2D="false" dtr="false" t="normal">+B337+1</f>
        <v>95</v>
      </c>
      <c r="C338" s="50" t="s">
        <v>68</v>
      </c>
      <c r="D338" s="49" t="s">
        <v>459</v>
      </c>
      <c r="E338" s="53" t="s">
        <v>75</v>
      </c>
      <c r="F338" s="52" t="s">
        <v>56</v>
      </c>
      <c r="G338" s="52" t="n">
        <v>9</v>
      </c>
      <c r="H338" s="52" t="n">
        <v>1</v>
      </c>
      <c r="I338" s="53" t="n">
        <v>2699.7</v>
      </c>
      <c r="J338" s="53" t="n">
        <v>2699.7</v>
      </c>
      <c r="K338" s="53" t="n">
        <v>0</v>
      </c>
      <c r="L338" s="51" t="n">
        <v>143</v>
      </c>
      <c r="M338" s="54" t="n">
        <f aca="false" ca="false" dt2D="false" dtr="false" t="normal">SUM(N338:R338)</f>
        <v>2926647.12</v>
      </c>
      <c r="N338" s="54" t="n"/>
      <c r="O338" s="54" t="n"/>
      <c r="P338" s="54" t="n">
        <v>0</v>
      </c>
      <c r="Q338" s="54" t="n">
        <v>547175.196</v>
      </c>
      <c r="R338" s="54" t="n">
        <v>2379471.924</v>
      </c>
      <c r="S338" s="54" t="n">
        <f aca="false" ca="false" dt2D="false" dtr="false" t="normal">+Z338-M338</f>
        <v>0</v>
      </c>
      <c r="T338" s="54" t="n">
        <f aca="false" ca="false" dt2D="false" dtr="false" t="normal">$M338/($J338+$K338)</f>
        <v>1084.0638293143684</v>
      </c>
      <c r="U338" s="54" t="n">
        <f aca="false" ca="false" dt2D="false" dtr="false" t="normal">$M338/($J338+$K338)</f>
        <v>1084.0638293143684</v>
      </c>
      <c r="V338" s="52" t="n">
        <v>2026</v>
      </c>
      <c r="W338" s="56" t="n">
        <v>0</v>
      </c>
      <c r="X338" s="56" t="n">
        <f aca="false" ca="false" dt2D="false" dtr="false" t="normal">+(J338*16.89+K338*28.62)*12</f>
        <v>547175.196</v>
      </c>
      <c r="Y338" s="56" t="n">
        <f aca="false" ca="false" dt2D="false" dtr="false" t="normal">+(J338*16.89+K338*28.62)*12*30-'[3]Лист1'!$AQ$270</f>
        <v>15203922.5</v>
      </c>
      <c r="Z338" s="72" t="n">
        <f aca="false" ca="true" dt2D="false" dtr="false" t="normal">SUBTOTAL(9, AA338:AO338)</f>
        <v>2926647.12</v>
      </c>
      <c r="AA338" s="58" t="n"/>
      <c r="AB338" s="58" t="n"/>
      <c r="AC338" s="58" t="n"/>
      <c r="AD338" s="58" t="n"/>
      <c r="AE338" s="58" t="n"/>
      <c r="AF338" s="58" t="n"/>
      <c r="AG338" s="58" t="n">
        <v>0</v>
      </c>
      <c r="AH338" s="58" t="n"/>
      <c r="AI338" s="58" t="n"/>
      <c r="AJ338" s="58" t="n"/>
      <c r="AK338" s="63" t="n"/>
      <c r="AL338" s="58" t="n"/>
      <c r="AM338" s="58" t="n">
        <v>2267909.98</v>
      </c>
      <c r="AN338" s="58" t="n">
        <v>226791</v>
      </c>
      <c r="AO338" s="58" t="n">
        <v>431946.14</v>
      </c>
      <c r="AP338" s="4" t="n">
        <f aca="false" ca="false" dt2D="false" dtr="false" t="normal">COUNTIF(AA338:AL338, "&gt;0")</f>
        <v>0</v>
      </c>
      <c r="AQ338" s="4" t="n">
        <f aca="false" ca="false" dt2D="false" dtr="false" t="normal">COUNTIF(AM338:AO338, "&gt;0")</f>
        <v>3</v>
      </c>
      <c r="AR338" s="4" t="n">
        <f aca="false" ca="false" dt2D="false" dtr="false" t="normal">+AP338+AQ338</f>
        <v>3</v>
      </c>
    </row>
    <row customHeight="true" ht="12.75" outlineLevel="0" r="339">
      <c r="A339" s="49" t="n">
        <f aca="false" ca="false" dt2D="false" dtr="false" t="normal">+A338+1</f>
        <v>325</v>
      </c>
      <c r="B339" s="49" t="n">
        <f aca="false" ca="false" dt2D="false" dtr="false" t="normal">+B338+1</f>
        <v>96</v>
      </c>
      <c r="C339" s="50" t="s">
        <v>68</v>
      </c>
      <c r="D339" s="49" t="s">
        <v>460</v>
      </c>
      <c r="E339" s="53" t="s">
        <v>75</v>
      </c>
      <c r="F339" s="52" t="s">
        <v>56</v>
      </c>
      <c r="G339" s="52" t="n">
        <v>9</v>
      </c>
      <c r="H339" s="52" t="n">
        <v>1</v>
      </c>
      <c r="I339" s="53" t="n">
        <v>2679.36</v>
      </c>
      <c r="J339" s="53" t="n">
        <v>2679.36</v>
      </c>
      <c r="K339" s="53" t="n">
        <v>0</v>
      </c>
      <c r="L339" s="51" t="n">
        <v>125</v>
      </c>
      <c r="M339" s="54" t="n">
        <f aca="false" ca="false" dt2D="false" dtr="false" t="normal">SUM(N339:R339)</f>
        <v>3794000.55</v>
      </c>
      <c r="N339" s="54" t="n"/>
      <c r="O339" s="54" t="n"/>
      <c r="P339" s="54" t="n">
        <v>0</v>
      </c>
      <c r="Q339" s="54" t="n">
        <v>1265908.7848</v>
      </c>
      <c r="R339" s="54" t="n">
        <v>2528091.7652</v>
      </c>
      <c r="S339" s="54" t="n">
        <f aca="false" ca="false" dt2D="false" dtr="false" t="normal">+Z339-M339</f>
        <v>0</v>
      </c>
      <c r="T339" s="54" t="n">
        <f aca="false" ca="false" dt2D="false" dtr="false" t="normal">$M339/($J339+$K339)</f>
        <v>1416.0099986563955</v>
      </c>
      <c r="U339" s="54" t="n">
        <f aca="false" ca="false" dt2D="false" dtr="false" t="normal">$M339/($J339+$K339)</f>
        <v>1416.0099986563955</v>
      </c>
      <c r="V339" s="52" t="n">
        <v>2026</v>
      </c>
      <c r="W339" s="56" t="n">
        <v>722856.1</v>
      </c>
      <c r="X339" s="56" t="n">
        <f aca="false" ca="false" dt2D="false" dtr="false" t="normal">+(J339*16.89+K339*28.62)*12</f>
        <v>543052.6848</v>
      </c>
      <c r="Y339" s="56" t="n">
        <f aca="false" ca="false" dt2D="false" dtr="false" t="normal">+(J339*16.89+K339*28.62)*12*30</f>
        <v>16291580.544000002</v>
      </c>
      <c r="Z339" s="72" t="n">
        <f aca="false" ca="true" dt2D="false" dtr="false" t="normal">SUBTOTAL(9, AA339:AO339)</f>
        <v>3794000.55</v>
      </c>
      <c r="AA339" s="58" t="n"/>
      <c r="AB339" s="58" t="n"/>
      <c r="AC339" s="58" t="n"/>
      <c r="AD339" s="58" t="n"/>
      <c r="AE339" s="58" t="n"/>
      <c r="AF339" s="58" t="n"/>
      <c r="AG339" s="58" t="n">
        <v>0</v>
      </c>
      <c r="AH339" s="58" t="n"/>
      <c r="AI339" s="58" t="n">
        <v>3341528.04</v>
      </c>
      <c r="AJ339" s="58" t="n"/>
      <c r="AK339" s="58" t="n"/>
      <c r="AL339" s="58" t="n"/>
      <c r="AM339" s="58" t="n">
        <v>341460.05</v>
      </c>
      <c r="AN339" s="58" t="n">
        <v>37940.01</v>
      </c>
      <c r="AO339" s="58" t="n">
        <v>73072.45</v>
      </c>
      <c r="AP339" s="4" t="n">
        <f aca="false" ca="false" dt2D="false" dtr="false" t="normal">COUNTIF(AA339:AL339, "&gt;0")</f>
        <v>1</v>
      </c>
      <c r="AQ339" s="4" t="n">
        <f aca="false" ca="false" dt2D="false" dtr="false" t="normal">COUNTIF(AM339:AO339, "&gt;0")</f>
        <v>3</v>
      </c>
      <c r="AR339" s="4" t="n">
        <f aca="false" ca="false" dt2D="false" dtr="false" t="normal">+AP339+AQ339</f>
        <v>4</v>
      </c>
    </row>
    <row customHeight="true" ht="12.75" outlineLevel="0" r="340">
      <c r="A340" s="49" t="n">
        <f aca="false" ca="false" dt2D="false" dtr="false" t="normal">+A339+1</f>
        <v>326</v>
      </c>
      <c r="B340" s="49" t="n">
        <f aca="false" ca="false" dt2D="false" dtr="false" t="normal">+B339+1</f>
        <v>97</v>
      </c>
      <c r="C340" s="50" t="s">
        <v>68</v>
      </c>
      <c r="D340" s="49" t="s">
        <v>461</v>
      </c>
      <c r="E340" s="53" t="s">
        <v>63</v>
      </c>
      <c r="F340" s="52" t="s">
        <v>56</v>
      </c>
      <c r="G340" s="52" t="n">
        <v>9</v>
      </c>
      <c r="H340" s="52" t="n">
        <v>1</v>
      </c>
      <c r="I340" s="53" t="n">
        <v>2810.7</v>
      </c>
      <c r="J340" s="53" t="n">
        <v>2417.5</v>
      </c>
      <c r="K340" s="53" t="n">
        <v>393.2</v>
      </c>
      <c r="L340" s="51" t="n">
        <v>71</v>
      </c>
      <c r="M340" s="54" t="n">
        <f aca="false" ca="false" dt2D="false" dtr="false" t="normal">SUM(N340:R340)</f>
        <v>4514911.73</v>
      </c>
      <c r="N340" s="54" t="n"/>
      <c r="O340" s="54" t="n"/>
      <c r="P340" s="54" t="n">
        <v>0</v>
      </c>
      <c r="Q340" s="54" t="n">
        <v>625019.508</v>
      </c>
      <c r="R340" s="54" t="n">
        <v>3889892.222</v>
      </c>
      <c r="S340" s="54" t="n">
        <f aca="false" ca="false" dt2D="false" dtr="false" t="normal">+Z340-M340</f>
        <v>0</v>
      </c>
      <c r="T340" s="54" t="n">
        <f aca="false" ca="false" dt2D="false" dtr="false" t="normal">$M340/($J340+$K340)</f>
        <v>1606.329999644217</v>
      </c>
      <c r="U340" s="54" t="n">
        <f aca="false" ca="false" dt2D="false" dtr="false" t="normal">$M340/($J340+$K340)</f>
        <v>1606.329999644217</v>
      </c>
      <c r="V340" s="52" t="n">
        <v>2026</v>
      </c>
      <c r="W340" s="56" t="n">
        <v>0</v>
      </c>
      <c r="X340" s="56" t="n">
        <f aca="false" ca="false" dt2D="false" dtr="false" t="normal">+(J340*16.89+K340*28.62)*12</f>
        <v>625019.508</v>
      </c>
      <c r="Y340" s="56" t="n">
        <f aca="false" ca="false" dt2D="false" dtr="false" t="normal">+(J340*16.89+K340*28.62)*12*30-'[3]Лист1'!$AQ$278</f>
        <v>15756306.160000002</v>
      </c>
      <c r="Z340" s="72" t="n">
        <f aca="false" ca="true" dt2D="false" dtr="false" t="normal">SUBTOTAL(9, AA340:AO340)</f>
        <v>4514911.73</v>
      </c>
      <c r="AA340" s="58" t="n"/>
      <c r="AB340" s="58" t="n"/>
      <c r="AC340" s="58" t="n">
        <v>2366937.44</v>
      </c>
      <c r="AD340" s="58" t="n">
        <v>1512578.62</v>
      </c>
      <c r="AE340" s="58" t="n"/>
      <c r="AF340" s="58" t="n"/>
      <c r="AG340" s="58" t="n">
        <v>0</v>
      </c>
      <c r="AH340" s="58" t="n"/>
      <c r="AI340" s="58" t="n"/>
      <c r="AJ340" s="58" t="n"/>
      <c r="AK340" s="58" t="n"/>
      <c r="AL340" s="58" t="n"/>
      <c r="AM340" s="58" t="n">
        <v>505409.39</v>
      </c>
      <c r="AN340" s="58" t="n">
        <v>45149.12</v>
      </c>
      <c r="AO340" s="58" t="n">
        <v>84837.16</v>
      </c>
      <c r="AP340" s="4" t="n">
        <f aca="false" ca="false" dt2D="false" dtr="false" t="normal">COUNTIF(AA340:AL340, "&gt;0")</f>
        <v>2</v>
      </c>
      <c r="AQ340" s="4" t="n">
        <f aca="false" ca="false" dt2D="false" dtr="false" t="normal">COUNTIF(AM340:AO340, "&gt;0")</f>
        <v>3</v>
      </c>
      <c r="AR340" s="4" t="n">
        <f aca="false" ca="false" dt2D="false" dtr="false" t="normal">+AP340+AQ340</f>
        <v>5</v>
      </c>
    </row>
    <row customHeight="true" ht="12" outlineLevel="0" r="341">
      <c r="A341" s="49" t="n">
        <f aca="false" ca="false" dt2D="false" dtr="false" t="normal">+A340+1</f>
        <v>327</v>
      </c>
      <c r="B341" s="49" t="n">
        <f aca="false" ca="false" dt2D="false" dtr="false" t="normal">+B340+1</f>
        <v>98</v>
      </c>
      <c r="C341" s="50" t="s">
        <v>68</v>
      </c>
      <c r="D341" s="49" t="s">
        <v>462</v>
      </c>
      <c r="E341" s="53" t="s">
        <v>102</v>
      </c>
      <c r="F341" s="52" t="s">
        <v>56</v>
      </c>
      <c r="G341" s="52" t="n">
        <v>9</v>
      </c>
      <c r="H341" s="52" t="n">
        <v>5</v>
      </c>
      <c r="I341" s="53" t="n">
        <v>9672.5</v>
      </c>
      <c r="J341" s="53" t="n">
        <v>9496.8</v>
      </c>
      <c r="K341" s="53" t="n">
        <v>175.700000000001</v>
      </c>
      <c r="L341" s="51" t="n">
        <v>406</v>
      </c>
      <c r="M341" s="54" t="n">
        <f aca="false" ca="false" dt2D="false" dtr="false" t="normal">SUM(N341:R341)</f>
        <v>9352243.53</v>
      </c>
      <c r="N341" s="54" t="n"/>
      <c r="O341" s="54" t="n"/>
      <c r="P341" s="54" t="n">
        <v>0</v>
      </c>
      <c r="Q341" s="54" t="n">
        <v>1985153.832</v>
      </c>
      <c r="R341" s="54" t="n">
        <v>7367089.698</v>
      </c>
      <c r="S341" s="54" t="n">
        <f aca="false" ca="false" dt2D="false" dtr="false" t="normal">+Z341-M341</f>
        <v>0</v>
      </c>
      <c r="T341" s="54" t="n">
        <f aca="false" ca="false" dt2D="false" dtr="false" t="normal">$M341/($J341+$K341)</f>
        <v>966.8900005169294</v>
      </c>
      <c r="U341" s="54" t="n">
        <f aca="false" ca="false" dt2D="false" dtr="false" t="normal">$M341/($J341+$K341)</f>
        <v>966.8900005169294</v>
      </c>
      <c r="V341" s="52" t="n">
        <v>2026</v>
      </c>
      <c r="W341" s="56" t="n">
        <v>0</v>
      </c>
      <c r="X341" s="56" t="n">
        <f aca="false" ca="false" dt2D="false" dtr="false" t="normal">+(J341*16.89+K341*28.62)*12</f>
        <v>1985153.8320000004</v>
      </c>
      <c r="Y341" s="56" t="n">
        <f aca="false" ca="false" dt2D="false" dtr="false" t="normal">+(J341*16.89+K341*28.62)*12*30-'[3]Лист1'!$AQ$276</f>
        <v>57569688.78000001</v>
      </c>
      <c r="Z341" s="72" t="n">
        <f aca="false" ca="true" dt2D="false" dtr="false" t="normal">SUBTOTAL(9, AA341:AO341)</f>
        <v>9352243.53</v>
      </c>
      <c r="AA341" s="58" t="n"/>
      <c r="AB341" s="58" t="n"/>
      <c r="AC341" s="58" t="n">
        <v>8145373.91</v>
      </c>
      <c r="AD341" s="58" t="n"/>
      <c r="AE341" s="58" t="n"/>
      <c r="AF341" s="58" t="n"/>
      <c r="AG341" s="58" t="n">
        <v>0</v>
      </c>
      <c r="AH341" s="58" t="n"/>
      <c r="AI341" s="58" t="n"/>
      <c r="AJ341" s="58" t="n"/>
      <c r="AK341" s="58" t="n"/>
      <c r="AL341" s="58" t="n"/>
      <c r="AM341" s="58" t="n">
        <v>935224.35</v>
      </c>
      <c r="AN341" s="58" t="n">
        <v>93522.44</v>
      </c>
      <c r="AO341" s="58" t="n">
        <v>178122.83</v>
      </c>
      <c r="AP341" s="4" t="n">
        <f aca="false" ca="false" dt2D="false" dtr="false" t="normal">COUNTIF(AA341:AL341, "&gt;0")</f>
        <v>1</v>
      </c>
      <c r="AQ341" s="4" t="n">
        <f aca="false" ca="false" dt2D="false" dtr="false" t="normal">COUNTIF(AM341:AO341, "&gt;0")</f>
        <v>3</v>
      </c>
      <c r="AR341" s="4" t="n">
        <f aca="false" ca="false" dt2D="false" dtr="false" t="normal">+AP341+AQ341</f>
        <v>4</v>
      </c>
    </row>
    <row customHeight="true" ht="12" outlineLevel="0" r="342">
      <c r="A342" s="49" t="n">
        <f aca="false" ca="false" dt2D="false" dtr="false" t="normal">+A341+1</f>
        <v>328</v>
      </c>
      <c r="B342" s="49" t="n">
        <f aca="false" ca="false" dt2D="false" dtr="false" t="normal">+B341+1</f>
        <v>99</v>
      </c>
      <c r="C342" s="50" t="s">
        <v>68</v>
      </c>
      <c r="D342" s="49" t="s">
        <v>463</v>
      </c>
      <c r="E342" s="53" t="s">
        <v>82</v>
      </c>
      <c r="F342" s="52" t="s">
        <v>56</v>
      </c>
      <c r="G342" s="52" t="n">
        <v>9</v>
      </c>
      <c r="H342" s="52" t="n">
        <v>2</v>
      </c>
      <c r="I342" s="53" t="n">
        <v>5089.5</v>
      </c>
      <c r="J342" s="53" t="n">
        <v>4917.7</v>
      </c>
      <c r="K342" s="53" t="n">
        <v>171.8</v>
      </c>
      <c r="L342" s="51" t="n">
        <v>159</v>
      </c>
      <c r="M342" s="54" t="n">
        <f aca="false" ca="false" dt2D="false" dtr="false" t="normal">SUM(N342:R342)</f>
        <v>4920986.67</v>
      </c>
      <c r="N342" s="54" t="n"/>
      <c r="O342" s="54" t="n"/>
      <c r="P342" s="54" t="n">
        <v>0</v>
      </c>
      <c r="Q342" s="54" t="n">
        <v>1055722.428</v>
      </c>
      <c r="R342" s="54" t="n">
        <v>3865264.242</v>
      </c>
      <c r="S342" s="54" t="n">
        <f aca="false" ca="false" dt2D="false" dtr="false" t="normal">+Z342-M342</f>
        <v>0</v>
      </c>
      <c r="T342" s="54" t="n">
        <f aca="false" ca="false" dt2D="false" dtr="false" t="normal">$M342/($J342+$K342)</f>
        <v>966.8900029472443</v>
      </c>
      <c r="U342" s="54" t="n">
        <f aca="false" ca="false" dt2D="false" dtr="false" t="normal">$M342/($J342+$K342)</f>
        <v>966.8900029472443</v>
      </c>
      <c r="V342" s="52" t="n">
        <v>2026</v>
      </c>
      <c r="W342" s="56" t="n">
        <v>0</v>
      </c>
      <c r="X342" s="56" t="n">
        <f aca="false" ca="false" dt2D="false" dtr="false" t="normal">+(J342*16.89+K342*28.62)*12</f>
        <v>1055722.4279999998</v>
      </c>
      <c r="Y342" s="56" t="n">
        <f aca="false" ca="false" dt2D="false" dtr="false" t="normal">+(J342*16.89+K342*28.62)*12*30-'[3]Лист1'!$AQ$277</f>
        <v>25885043.469999995</v>
      </c>
      <c r="Z342" s="72" t="n">
        <f aca="false" ca="true" dt2D="false" dtr="false" t="normal">SUBTOTAL(9, AA342:AO342)</f>
        <v>4920986.67</v>
      </c>
      <c r="AA342" s="58" t="n"/>
      <c r="AB342" s="58" t="n"/>
      <c r="AC342" s="58" t="n">
        <v>4285953.02</v>
      </c>
      <c r="AD342" s="58" t="n"/>
      <c r="AE342" s="58" t="n"/>
      <c r="AF342" s="58" t="n"/>
      <c r="AG342" s="58" t="n">
        <v>0</v>
      </c>
      <c r="AH342" s="58" t="n"/>
      <c r="AI342" s="58" t="n"/>
      <c r="AJ342" s="58" t="n"/>
      <c r="AK342" s="58" t="n"/>
      <c r="AL342" s="58" t="n"/>
      <c r="AM342" s="58" t="n">
        <v>492098.67</v>
      </c>
      <c r="AN342" s="58" t="n">
        <v>49209.87</v>
      </c>
      <c r="AO342" s="58" t="n">
        <v>93725.11</v>
      </c>
      <c r="AP342" s="4" t="n">
        <f aca="false" ca="false" dt2D="false" dtr="false" t="normal">COUNTIF(AA342:AL342, "&gt;0")</f>
        <v>1</v>
      </c>
      <c r="AQ342" s="4" t="n">
        <f aca="false" ca="false" dt2D="false" dtr="false" t="normal">COUNTIF(AM342:AO342, "&gt;0")</f>
        <v>3</v>
      </c>
      <c r="AR342" s="4" t="n">
        <f aca="false" ca="false" dt2D="false" dtr="false" t="normal">+AP342+AQ342</f>
        <v>4</v>
      </c>
    </row>
    <row customHeight="true" ht="12.75" outlineLevel="0" r="343">
      <c r="A343" s="49" t="n">
        <f aca="false" ca="false" dt2D="false" dtr="false" t="normal">+A342+1</f>
        <v>329</v>
      </c>
      <c r="B343" s="49" t="n">
        <f aca="false" ca="false" dt2D="false" dtr="false" t="normal">+B342+1</f>
        <v>100</v>
      </c>
      <c r="C343" s="50" t="s">
        <v>68</v>
      </c>
      <c r="D343" s="49" t="s">
        <v>464</v>
      </c>
      <c r="E343" s="53" t="s">
        <v>63</v>
      </c>
      <c r="F343" s="52" t="s">
        <v>56</v>
      </c>
      <c r="G343" s="52" t="n">
        <v>9</v>
      </c>
      <c r="H343" s="52" t="n">
        <v>2</v>
      </c>
      <c r="I343" s="53" t="n">
        <v>5518.3</v>
      </c>
      <c r="J343" s="53" t="n">
        <v>4717</v>
      </c>
      <c r="K343" s="53" t="n">
        <v>801.3</v>
      </c>
      <c r="L343" s="51" t="n">
        <v>154</v>
      </c>
      <c r="M343" s="54" t="n">
        <f aca="false" ca="false" dt2D="false" dtr="false" t="normal">SUM(N343:R343)</f>
        <v>33746777.37</v>
      </c>
      <c r="N343" s="54" t="n"/>
      <c r="O343" s="54" t="n"/>
      <c r="P343" s="54" t="n">
        <v>0</v>
      </c>
      <c r="Q343" s="54" t="n">
        <v>1779459.602</v>
      </c>
      <c r="R343" s="54" t="n">
        <v>31967317.768</v>
      </c>
      <c r="S343" s="54" t="n">
        <f aca="false" ca="false" dt2D="false" dtr="false" t="normal">+Z343-M343</f>
        <v>0</v>
      </c>
      <c r="T343" s="54" t="n">
        <f aca="false" ca="false" dt2D="false" dtr="false" t="normal">$M343/($J343+$K343)</f>
        <v>6115.430000181214</v>
      </c>
      <c r="U343" s="54" t="n">
        <f aca="false" ca="false" dt2D="false" dtr="false" t="normal">$M343/($J343+$K343)</f>
        <v>6115.430000181214</v>
      </c>
      <c r="V343" s="52" t="n">
        <v>2026</v>
      </c>
      <c r="W343" s="56" t="n">
        <v>548219.57</v>
      </c>
      <c r="X343" s="56" t="n">
        <f aca="false" ca="false" dt2D="false" dtr="false" t="normal">+(J343*16.89+K343*28.62)*12</f>
        <v>1231240.0320000001</v>
      </c>
      <c r="Y343" s="56" t="n">
        <f aca="false" ca="false" dt2D="false" dtr="false" t="normal">+(J343*16.89+K343*28.62)*12*30</f>
        <v>36937200.96</v>
      </c>
      <c r="Z343" s="72" t="n">
        <f aca="false" ca="true" dt2D="false" dtr="false" t="normal">SUBTOTAL(9, AA343:AO343)</f>
        <v>33746777.37</v>
      </c>
      <c r="AA343" s="58" t="n">
        <v>15725505.09</v>
      </c>
      <c r="AB343" s="58" t="n">
        <v>6291681.26</v>
      </c>
      <c r="AC343" s="58" t="n">
        <v>4647052.66</v>
      </c>
      <c r="AD343" s="58" t="n">
        <v>2969673.95</v>
      </c>
      <c r="AE343" s="58" t="n"/>
      <c r="AF343" s="58" t="n"/>
      <c r="AG343" s="58" t="n">
        <v>0</v>
      </c>
      <c r="AH343" s="58" t="n"/>
      <c r="AI343" s="58" t="n"/>
      <c r="AJ343" s="58" t="n"/>
      <c r="AK343" s="58" t="n"/>
      <c r="AL343" s="58" t="n"/>
      <c r="AM343" s="58" t="n">
        <v>3127362.98</v>
      </c>
      <c r="AN343" s="58" t="n">
        <v>337467.77</v>
      </c>
      <c r="AO343" s="58" t="n">
        <v>648033.66</v>
      </c>
      <c r="AP343" s="4" t="n">
        <f aca="false" ca="false" dt2D="false" dtr="false" t="normal">COUNTIF(AA343:AL343, "&gt;0")</f>
        <v>4</v>
      </c>
      <c r="AQ343" s="4" t="n">
        <f aca="false" ca="false" dt2D="false" dtr="false" t="normal">COUNTIF(AM343:AO343, "&gt;0")</f>
        <v>3</v>
      </c>
      <c r="AR343" s="4" t="n">
        <f aca="false" ca="false" dt2D="false" dtr="false" t="normal">+AP343+AQ343</f>
        <v>7</v>
      </c>
    </row>
    <row customHeight="true" ht="12.75" outlineLevel="0" r="344">
      <c r="A344" s="49" t="n">
        <f aca="false" ca="false" dt2D="false" dtr="false" t="normal">+A343+1</f>
        <v>330</v>
      </c>
      <c r="B344" s="49" t="n">
        <f aca="false" ca="false" dt2D="false" dtr="false" t="normal">+B343+1</f>
        <v>101</v>
      </c>
      <c r="C344" s="50" t="s">
        <v>68</v>
      </c>
      <c r="D344" s="49" t="s">
        <v>465</v>
      </c>
      <c r="E344" s="53" t="s">
        <v>112</v>
      </c>
      <c r="F344" s="52" t="s">
        <v>56</v>
      </c>
      <c r="G344" s="52" t="n">
        <v>9</v>
      </c>
      <c r="H344" s="52" t="n">
        <v>1</v>
      </c>
      <c r="I344" s="53" t="n">
        <v>2886.2</v>
      </c>
      <c r="J344" s="53" t="n">
        <v>2693.7</v>
      </c>
      <c r="K344" s="53" t="n">
        <v>192.5</v>
      </c>
      <c r="L344" s="51" t="n">
        <v>109</v>
      </c>
      <c r="M344" s="54" t="n">
        <f aca="false" ca="false" dt2D="false" dtr="false" t="normal">SUM(N344:R344)</f>
        <v>5623818.42</v>
      </c>
      <c r="N344" s="54" t="n"/>
      <c r="O344" s="54" t="n"/>
      <c r="P344" s="54" t="n">
        <v>0</v>
      </c>
      <c r="Q344" s="54" t="n">
        <v>3177657.096</v>
      </c>
      <c r="R344" s="54" t="n">
        <v>2446161.324</v>
      </c>
      <c r="S344" s="54" t="n">
        <f aca="false" ca="false" dt2D="false" dtr="false" t="normal">+Z344-M344</f>
        <v>0</v>
      </c>
      <c r="T344" s="54" t="n">
        <f aca="false" ca="false" dt2D="false" dtr="false" t="normal">$M344/($J344+$K344)</f>
        <v>1948.5199986140947</v>
      </c>
      <c r="U344" s="54" t="n">
        <f aca="false" ca="false" dt2D="false" dtr="false" t="normal">$M344/($J344+$K344)</f>
        <v>1948.5199986140947</v>
      </c>
      <c r="V344" s="52" t="n">
        <v>2026</v>
      </c>
      <c r="W344" s="56" t="n">
        <v>2565585.78</v>
      </c>
      <c r="X344" s="56" t="n">
        <f aca="false" ca="false" dt2D="false" dtr="false" t="normal">+(J344*16.89+K344*28.62)*12</f>
        <v>612071.316</v>
      </c>
      <c r="Y344" s="56" t="n">
        <f aca="false" ca="false" dt2D="false" dtr="false" t="normal">+(J344*16.89+K344*28.62)*12*30</f>
        <v>18362139.48</v>
      </c>
      <c r="Z344" s="72" t="n">
        <f aca="false" ca="true" dt2D="false" dtr="false" t="normal">SUBTOTAL(9, AA344:AO344)</f>
        <v>5623818.42</v>
      </c>
      <c r="AA344" s="58" t="n"/>
      <c r="AB344" s="58" t="n">
        <v>3290696.5</v>
      </c>
      <c r="AC344" s="58" t="n"/>
      <c r="AD344" s="58" t="n">
        <v>1553208.95</v>
      </c>
      <c r="AE344" s="58" t="n"/>
      <c r="AF344" s="58" t="n"/>
      <c r="AG344" s="58" t="n">
        <v>0</v>
      </c>
      <c r="AH344" s="58" t="n"/>
      <c r="AI344" s="58" t="n"/>
      <c r="AJ344" s="58" t="n"/>
      <c r="AK344" s="58" t="n"/>
      <c r="AL344" s="58" t="n"/>
      <c r="AM344" s="58" t="n">
        <v>617748.39</v>
      </c>
      <c r="AN344" s="58" t="n">
        <v>56238.18</v>
      </c>
      <c r="AO344" s="58" t="n">
        <v>105926.4</v>
      </c>
      <c r="AP344" s="4" t="n">
        <f aca="false" ca="false" dt2D="false" dtr="false" t="normal">COUNTIF(AA344:AL344, "&gt;0")</f>
        <v>2</v>
      </c>
      <c r="AQ344" s="4" t="n">
        <f aca="false" ca="false" dt2D="false" dtr="false" t="normal">COUNTIF(AM344:AO344, "&gt;0")</f>
        <v>3</v>
      </c>
      <c r="AR344" s="4" t="n">
        <f aca="false" ca="false" dt2D="false" dtr="false" t="normal">+AP344+AQ344</f>
        <v>5</v>
      </c>
    </row>
    <row customHeight="true" ht="12" outlineLevel="0" r="345">
      <c r="A345" s="49" t="n">
        <f aca="false" ca="false" dt2D="false" dtr="false" t="normal">+A344+1</f>
        <v>331</v>
      </c>
      <c r="B345" s="49" t="n">
        <f aca="false" ca="false" dt2D="false" dtr="false" t="normal">+B344+1</f>
        <v>102</v>
      </c>
      <c r="C345" s="50" t="s">
        <v>68</v>
      </c>
      <c r="D345" s="49" t="s">
        <v>466</v>
      </c>
      <c r="E345" s="53" t="s">
        <v>75</v>
      </c>
      <c r="F345" s="52" t="s">
        <v>56</v>
      </c>
      <c r="G345" s="52" t="n">
        <v>9</v>
      </c>
      <c r="H345" s="52" t="n">
        <v>1</v>
      </c>
      <c r="I345" s="53" t="n">
        <v>2698.4</v>
      </c>
      <c r="J345" s="53" t="n">
        <v>2551.1</v>
      </c>
      <c r="K345" s="53" t="n">
        <v>147.3</v>
      </c>
      <c r="L345" s="51" t="n">
        <v>87</v>
      </c>
      <c r="M345" s="54" t="n">
        <f aca="false" ca="false" dt2D="false" dtr="false" t="normal">SUM(N345:R345)</f>
        <v>2609055.9800000004</v>
      </c>
      <c r="N345" s="54" t="n"/>
      <c r="O345" s="54" t="n"/>
      <c r="P345" s="54" t="n">
        <v>0</v>
      </c>
      <c r="Q345" s="54" t="n">
        <v>973449.89</v>
      </c>
      <c r="R345" s="54" t="n">
        <v>1635606.09</v>
      </c>
      <c r="S345" s="54" t="n">
        <f aca="false" ca="false" dt2D="false" dtr="false" t="normal">+Z345-M345</f>
        <v>0</v>
      </c>
      <c r="T345" s="54" t="n">
        <f aca="false" ca="false" dt2D="false" dtr="false" t="normal">$M345/($J345+$K345)</f>
        <v>966.89000148236</v>
      </c>
      <c r="U345" s="54" t="n">
        <f aca="false" ca="false" dt2D="false" dtr="false" t="normal">$M345/($J345+$K345)</f>
        <v>966.89000148236</v>
      </c>
      <c r="V345" s="52" t="n">
        <v>2026</v>
      </c>
      <c r="W345" s="56" t="n">
        <v>405804.23</v>
      </c>
      <c r="X345" s="56" t="n">
        <f aca="false" ca="false" dt2D="false" dtr="false" t="normal">+(J345*16.89+K345*28.62)*12</f>
        <v>567645.66</v>
      </c>
      <c r="Y345" s="56" t="n">
        <f aca="false" ca="false" dt2D="false" dtr="false" t="normal">+(J345*16.89+K345*28.62)*12*30</f>
        <v>17029369.8</v>
      </c>
      <c r="Z345" s="72" t="n">
        <f aca="false" ca="true" dt2D="false" dtr="false" t="normal">SUBTOTAL(9, AA345:AO345)</f>
        <v>2609055.9800000004</v>
      </c>
      <c r="AA345" s="58" t="n"/>
      <c r="AB345" s="58" t="n"/>
      <c r="AC345" s="58" t="n">
        <v>2272367.74</v>
      </c>
      <c r="AD345" s="58" t="n"/>
      <c r="AE345" s="58" t="n"/>
      <c r="AF345" s="58" t="n"/>
      <c r="AG345" s="58" t="n">
        <v>0</v>
      </c>
      <c r="AH345" s="58" t="n"/>
      <c r="AI345" s="58" t="n"/>
      <c r="AJ345" s="58" t="n"/>
      <c r="AK345" s="58" t="n"/>
      <c r="AL345" s="58" t="n"/>
      <c r="AM345" s="58" t="n">
        <v>260905.6</v>
      </c>
      <c r="AN345" s="58" t="n">
        <v>26090.56</v>
      </c>
      <c r="AO345" s="58" t="n">
        <v>49692.08</v>
      </c>
      <c r="AP345" s="4" t="n">
        <f aca="false" ca="false" dt2D="false" dtr="false" t="normal">COUNTIF(AA345:AL345, "&gt;0")</f>
        <v>1</v>
      </c>
      <c r="AQ345" s="4" t="n">
        <f aca="false" ca="false" dt2D="false" dtr="false" t="normal">COUNTIF(AM345:AO345, "&gt;0")</f>
        <v>3</v>
      </c>
      <c r="AR345" s="4" t="n">
        <f aca="false" ca="false" dt2D="false" dtr="false" t="normal">+AP345+AQ345</f>
        <v>4</v>
      </c>
    </row>
    <row customHeight="true" ht="12.75" outlineLevel="0" r="346">
      <c r="A346" s="49" t="n">
        <f aca="false" ca="false" dt2D="false" dtr="false" t="normal">+A345+1</f>
        <v>332</v>
      </c>
      <c r="B346" s="49" t="n">
        <f aca="false" ca="false" dt2D="false" dtr="false" t="normal">+B345+1</f>
        <v>103</v>
      </c>
      <c r="C346" s="50" t="s">
        <v>68</v>
      </c>
      <c r="D346" s="49" t="s">
        <v>467</v>
      </c>
      <c r="E346" s="53" t="s">
        <v>75</v>
      </c>
      <c r="F346" s="52" t="s">
        <v>56</v>
      </c>
      <c r="G346" s="52" t="n">
        <v>9</v>
      </c>
      <c r="H346" s="52" t="n">
        <v>5</v>
      </c>
      <c r="I346" s="53" t="n">
        <v>11625.63</v>
      </c>
      <c r="J346" s="53" t="n">
        <v>10871.23</v>
      </c>
      <c r="K346" s="53" t="n">
        <v>754.4</v>
      </c>
      <c r="L346" s="51" t="n">
        <v>477</v>
      </c>
      <c r="M346" s="54" t="n">
        <f aca="false" ca="false" dt2D="false" dtr="false" t="normal">SUM(N346:R346)</f>
        <v>11240705.38</v>
      </c>
      <c r="N346" s="54" t="n"/>
      <c r="O346" s="54" t="n"/>
      <c r="P346" s="54" t="n">
        <v>0</v>
      </c>
      <c r="Q346" s="54" t="n">
        <v>8457340.9124</v>
      </c>
      <c r="R346" s="54" t="n">
        <v>2783364.4676</v>
      </c>
      <c r="S346" s="54" t="n">
        <f aca="false" ca="false" dt2D="false" dtr="false" t="normal">+Z346-M346</f>
        <v>0</v>
      </c>
      <c r="T346" s="54" t="n">
        <f aca="false" ca="false" dt2D="false" dtr="false" t="normal">$M346/($J346+$K346)</f>
        <v>966.8899990796199</v>
      </c>
      <c r="U346" s="54" t="n">
        <f aca="false" ca="false" dt2D="false" dtr="false" t="normal">$M346/($J346+$K346)</f>
        <v>966.8899990796199</v>
      </c>
      <c r="V346" s="52" t="n">
        <v>2026</v>
      </c>
      <c r="W346" s="56" t="n">
        <v>5994868.88</v>
      </c>
      <c r="X346" s="56" t="n">
        <f aca="false" ca="false" dt2D="false" dtr="false" t="normal">+(J346*16.89+K346*28.62)*12</f>
        <v>2462472.0324</v>
      </c>
      <c r="Y346" s="56" t="n">
        <f aca="false" ca="false" dt2D="false" dtr="false" t="normal">+(J346*16.89+K346*28.62)*12*30</f>
        <v>73874160.972</v>
      </c>
      <c r="Z346" s="72" t="n">
        <f aca="false" ca="true" dt2D="false" dtr="false" t="normal">SUBTOTAL(9, AA346:AO346)</f>
        <v>11240705.38</v>
      </c>
      <c r="AA346" s="58" t="n"/>
      <c r="AB346" s="58" t="n"/>
      <c r="AC346" s="58" t="n">
        <v>9790137.32</v>
      </c>
      <c r="AD346" s="58" t="n"/>
      <c r="AE346" s="58" t="n"/>
      <c r="AF346" s="58" t="n"/>
      <c r="AG346" s="58" t="n">
        <v>0</v>
      </c>
      <c r="AH346" s="58" t="n"/>
      <c r="AI346" s="58" t="n"/>
      <c r="AJ346" s="58" t="n"/>
      <c r="AK346" s="58" t="n"/>
      <c r="AL346" s="58" t="n"/>
      <c r="AM346" s="58" t="n">
        <v>1124070.54</v>
      </c>
      <c r="AN346" s="58" t="n">
        <v>112407.05</v>
      </c>
      <c r="AO346" s="58" t="n">
        <v>214090.47</v>
      </c>
      <c r="AP346" s="4" t="n">
        <f aca="false" ca="false" dt2D="false" dtr="false" t="normal">COUNTIF(AA346:AL346, "&gt;0")</f>
        <v>1</v>
      </c>
      <c r="AQ346" s="4" t="n">
        <f aca="false" ca="false" dt2D="false" dtr="false" t="normal">COUNTIF(AM346:AO346, "&gt;0")</f>
        <v>3</v>
      </c>
      <c r="AR346" s="4" t="n">
        <f aca="false" ca="false" dt2D="false" dtr="false" t="normal">+AP346+AQ346</f>
        <v>4</v>
      </c>
    </row>
    <row customHeight="true" ht="13.5" outlineLevel="0" r="347">
      <c r="A347" s="49" t="n">
        <f aca="false" ca="false" dt2D="false" dtr="false" t="normal">+A346+1</f>
        <v>333</v>
      </c>
      <c r="B347" s="49" t="n">
        <f aca="false" ca="false" dt2D="false" dtr="false" t="normal">+B346+1</f>
        <v>104</v>
      </c>
      <c r="C347" s="50" t="s">
        <v>68</v>
      </c>
      <c r="D347" s="49" t="s">
        <v>468</v>
      </c>
      <c r="E347" s="53" t="s">
        <v>438</v>
      </c>
      <c r="F347" s="52" t="s">
        <v>56</v>
      </c>
      <c r="G347" s="52" t="n">
        <v>9</v>
      </c>
      <c r="H347" s="52" t="n">
        <v>1</v>
      </c>
      <c r="I347" s="53" t="n">
        <v>2475.7</v>
      </c>
      <c r="J347" s="53" t="n">
        <v>2475.7</v>
      </c>
      <c r="K347" s="53" t="n">
        <v>0</v>
      </c>
      <c r="L347" s="51" t="n">
        <v>81</v>
      </c>
      <c r="M347" s="54" t="n">
        <f aca="false" ca="false" dt2D="false" dtr="false" t="normal">SUM(N347:R347)</f>
        <v>2393729.5700000003</v>
      </c>
      <c r="N347" s="54" t="n"/>
      <c r="O347" s="54" t="n"/>
      <c r="P347" s="54" t="n">
        <v>0</v>
      </c>
      <c r="Q347" s="54" t="n">
        <v>501774.876</v>
      </c>
      <c r="R347" s="54" t="n">
        <v>1891954.694</v>
      </c>
      <c r="S347" s="54" t="n">
        <f aca="false" ca="false" dt2D="false" dtr="false" t="normal">+Z347-M347</f>
        <v>0</v>
      </c>
      <c r="T347" s="54" t="n">
        <f aca="false" ca="false" dt2D="false" dtr="false" t="normal">$M347/($J347+$K347)</f>
        <v>966.8899987882218</v>
      </c>
      <c r="U347" s="54" t="n">
        <f aca="false" ca="false" dt2D="false" dtr="false" t="normal">$M347/($J347+$K347)</f>
        <v>966.8899987882218</v>
      </c>
      <c r="V347" s="52" t="n">
        <v>2026</v>
      </c>
      <c r="W347" s="56" t="n">
        <v>0</v>
      </c>
      <c r="X347" s="56" t="n">
        <f aca="false" ca="false" dt2D="false" dtr="false" t="normal">+(J347*16.89+K347*28.62)*12</f>
        <v>501774.87599999993</v>
      </c>
      <c r="Y347" s="56" t="n">
        <f aca="false" ca="false" dt2D="false" dtr="false" t="normal">+(J347*16.89+K347*28.62)*12*30-'[3]Лист1'!$AQ$293</f>
        <v>10027456.489999998</v>
      </c>
      <c r="Z347" s="72" t="n">
        <f aca="false" ca="true" dt2D="false" dtr="false" t="normal">SUBTOTAL(9, AA347:AO347)</f>
        <v>2393729.5700000003</v>
      </c>
      <c r="AA347" s="58" t="n"/>
      <c r="AB347" s="58" t="n"/>
      <c r="AC347" s="58" t="n">
        <v>2084828.34</v>
      </c>
      <c r="AD347" s="58" t="n"/>
      <c r="AE347" s="58" t="n"/>
      <c r="AF347" s="58" t="n"/>
      <c r="AG347" s="58" t="n">
        <v>0</v>
      </c>
      <c r="AH347" s="58" t="n"/>
      <c r="AI347" s="58" t="n"/>
      <c r="AJ347" s="58" t="n"/>
      <c r="AK347" s="58" t="n"/>
      <c r="AL347" s="58" t="n"/>
      <c r="AM347" s="58" t="n">
        <v>239372.96</v>
      </c>
      <c r="AN347" s="58" t="n">
        <v>23937.3</v>
      </c>
      <c r="AO347" s="58" t="n">
        <v>45590.97</v>
      </c>
      <c r="AP347" s="4" t="n">
        <f aca="false" ca="false" dt2D="false" dtr="false" t="normal">COUNTIF(AA347:AL347, "&gt;0")</f>
        <v>1</v>
      </c>
      <c r="AQ347" s="4" t="n">
        <f aca="false" ca="false" dt2D="false" dtr="false" t="normal">COUNTIF(AM347:AO347, "&gt;0")</f>
        <v>3</v>
      </c>
      <c r="AR347" s="4" t="n">
        <f aca="false" ca="false" dt2D="false" dtr="false" t="normal">+AP347+AQ347</f>
        <v>4</v>
      </c>
    </row>
    <row customHeight="true" ht="12.75" outlineLevel="0" r="348">
      <c r="A348" s="49" t="n">
        <f aca="false" ca="false" dt2D="false" dtr="false" t="normal">+A347+1</f>
        <v>334</v>
      </c>
      <c r="B348" s="49" t="n">
        <f aca="false" ca="false" dt2D="false" dtr="false" t="normal">+B347+1</f>
        <v>105</v>
      </c>
      <c r="C348" s="50" t="s">
        <v>68</v>
      </c>
      <c r="D348" s="49" t="s">
        <v>469</v>
      </c>
      <c r="E348" s="53" t="s">
        <v>136</v>
      </c>
      <c r="F348" s="52" t="s">
        <v>56</v>
      </c>
      <c r="G348" s="52" t="n">
        <v>9</v>
      </c>
      <c r="H348" s="52" t="n">
        <v>3</v>
      </c>
      <c r="I348" s="53" t="n">
        <v>5572.2</v>
      </c>
      <c r="J348" s="53" t="n">
        <v>5290.8</v>
      </c>
      <c r="K348" s="53" t="n">
        <v>281.4</v>
      </c>
      <c r="L348" s="51" t="n">
        <v>229</v>
      </c>
      <c r="M348" s="54" t="n">
        <f aca="false" ca="false" dt2D="false" dtr="false" t="normal">SUM(N348:R348)</f>
        <v>7890290.91</v>
      </c>
      <c r="N348" s="54" t="n"/>
      <c r="O348" s="54" t="n"/>
      <c r="P348" s="54" t="n">
        <v>0</v>
      </c>
      <c r="Q348" s="54" t="n">
        <v>1168983.36</v>
      </c>
      <c r="R348" s="54" t="n">
        <v>6721307.55</v>
      </c>
      <c r="S348" s="54" t="n">
        <f aca="false" ca="false" dt2D="false" dtr="false" t="normal">+Z348-M348</f>
        <v>0</v>
      </c>
      <c r="T348" s="54" t="n">
        <f aca="false" ca="false" dt2D="false" dtr="false" t="normal">$M348/($J348+$K348)</f>
        <v>1416.009997846452</v>
      </c>
      <c r="U348" s="54" t="n">
        <f aca="false" ca="false" dt2D="false" dtr="false" t="normal">$M348/($J348+$K348)</f>
        <v>1416.009997846452</v>
      </c>
      <c r="V348" s="52" t="n">
        <v>2026</v>
      </c>
      <c r="W348" s="56" t="n">
        <v>0</v>
      </c>
      <c r="X348" s="56" t="n">
        <f aca="false" ca="false" dt2D="false" dtr="false" t="normal">+(J348*16.89+K348*28.62)*12</f>
        <v>1168983.36</v>
      </c>
      <c r="Y348" s="56" t="n">
        <f aca="false" ca="false" dt2D="false" dtr="false" t="normal">+(J348*16.89+K348*28.62)*12*30-'[3]Лист1'!$AQ$295</f>
        <v>20100238.330000006</v>
      </c>
      <c r="Z348" s="72" t="n">
        <f aca="false" ca="true" dt2D="false" dtr="false" t="normal">SUBTOTAL(9, AA348:AO348)</f>
        <v>7890290.91</v>
      </c>
      <c r="AA348" s="58" t="n"/>
      <c r="AB348" s="58" t="n"/>
      <c r="AC348" s="58" t="n"/>
      <c r="AD348" s="58" t="n"/>
      <c r="AE348" s="58" t="n"/>
      <c r="AF348" s="58" t="n"/>
      <c r="AG348" s="58" t="n">
        <v>0</v>
      </c>
      <c r="AH348" s="58" t="n"/>
      <c r="AI348" s="58" t="n">
        <v>6949294.82</v>
      </c>
      <c r="AJ348" s="58" t="n"/>
      <c r="AK348" s="58" t="n"/>
      <c r="AL348" s="58" t="n"/>
      <c r="AM348" s="58" t="n">
        <v>710126.18</v>
      </c>
      <c r="AN348" s="58" t="n">
        <v>78902.91</v>
      </c>
      <c r="AO348" s="58" t="n">
        <v>151967</v>
      </c>
      <c r="AP348" s="4" t="n">
        <f aca="false" ca="false" dt2D="false" dtr="false" t="normal">COUNTIF(AA348:AL348, "&gt;0")</f>
        <v>1</v>
      </c>
      <c r="AQ348" s="4" t="n">
        <f aca="false" ca="false" dt2D="false" dtr="false" t="normal">COUNTIF(AM348:AO348, "&gt;0")</f>
        <v>3</v>
      </c>
      <c r="AR348" s="4" t="n">
        <f aca="false" ca="false" dt2D="false" dtr="false" t="normal">+AP348+AQ348</f>
        <v>4</v>
      </c>
    </row>
    <row customHeight="true" ht="12.75" outlineLevel="0" r="349">
      <c r="A349" s="49" t="n">
        <f aca="false" ca="false" dt2D="false" dtr="false" t="normal">+A348+1</f>
        <v>335</v>
      </c>
      <c r="B349" s="49" t="n">
        <f aca="false" ca="false" dt2D="false" dtr="false" t="normal">+B348+1</f>
        <v>106</v>
      </c>
      <c r="C349" s="50" t="s">
        <v>68</v>
      </c>
      <c r="D349" s="49" t="s">
        <v>470</v>
      </c>
      <c r="E349" s="53" t="s">
        <v>102</v>
      </c>
      <c r="F349" s="52" t="s">
        <v>56</v>
      </c>
      <c r="G349" s="52" t="n">
        <v>9</v>
      </c>
      <c r="H349" s="52" t="n">
        <v>1</v>
      </c>
      <c r="I349" s="53" t="n">
        <v>2433.8</v>
      </c>
      <c r="J349" s="53" t="n">
        <v>2221.3</v>
      </c>
      <c r="K349" s="53" t="n">
        <v>212.5</v>
      </c>
      <c r="L349" s="51" t="n">
        <v>118</v>
      </c>
      <c r="M349" s="54" t="n">
        <f aca="false" ca="false" dt2D="false" dtr="false" t="normal">SUM(N349:R349)</f>
        <v>3446285.13</v>
      </c>
      <c r="N349" s="54" t="n"/>
      <c r="O349" s="54" t="n"/>
      <c r="P349" s="54" t="n">
        <v>0</v>
      </c>
      <c r="Q349" s="54" t="n">
        <v>523194.084</v>
      </c>
      <c r="R349" s="54" t="n">
        <v>2923091.046</v>
      </c>
      <c r="S349" s="54" t="n">
        <f aca="false" ca="false" dt2D="false" dtr="false" t="normal">+Z349-M349</f>
        <v>0</v>
      </c>
      <c r="T349" s="54" t="n">
        <f aca="false" ca="false" dt2D="false" dtr="false" t="normal">$M349/($J349+$K349)</f>
        <v>1416.009996712959</v>
      </c>
      <c r="U349" s="54" t="n">
        <f aca="false" ca="false" dt2D="false" dtr="false" t="normal">$M349/($J349+$K349)</f>
        <v>1416.009996712959</v>
      </c>
      <c r="V349" s="52" t="n">
        <v>2026</v>
      </c>
      <c r="W349" s="56" t="n">
        <v>0</v>
      </c>
      <c r="X349" s="56" t="n">
        <f aca="false" ca="false" dt2D="false" dtr="false" t="normal">+(J349*16.89+K349*28.62)*12</f>
        <v>523194.08400000003</v>
      </c>
      <c r="Y349" s="56" t="n">
        <f aca="false" ca="false" dt2D="false" dtr="false" t="normal">+(J349*16.89+K349*28.62)*12*30-'[3]Лист1'!$AQ$296</f>
        <v>3769958.4000000022</v>
      </c>
      <c r="Z349" s="72" t="n">
        <f aca="false" ca="true" dt2D="false" dtr="false" t="normal">SUBTOTAL(9, AA349:AO349)</f>
        <v>3446285.1300000004</v>
      </c>
      <c r="AA349" s="58" t="n"/>
      <c r="AB349" s="58" t="n"/>
      <c r="AC349" s="58" t="n"/>
      <c r="AD349" s="58" t="n"/>
      <c r="AE349" s="58" t="n"/>
      <c r="AF349" s="58" t="n"/>
      <c r="AG349" s="58" t="n">
        <v>0</v>
      </c>
      <c r="AH349" s="58" t="n"/>
      <c r="AI349" s="58" t="n">
        <v>3035281.17</v>
      </c>
      <c r="AJ349" s="58" t="n"/>
      <c r="AK349" s="58" t="n"/>
      <c r="AL349" s="58" t="n"/>
      <c r="AM349" s="58" t="n">
        <v>310165.66</v>
      </c>
      <c r="AN349" s="58" t="n">
        <v>34462.85</v>
      </c>
      <c r="AO349" s="58" t="n">
        <v>66375.45</v>
      </c>
      <c r="AP349" s="4" t="n">
        <f aca="false" ca="false" dt2D="false" dtr="false" t="normal">COUNTIF(AA349:AL349, "&gt;0")</f>
        <v>1</v>
      </c>
      <c r="AQ349" s="4" t="n">
        <f aca="false" ca="false" dt2D="false" dtr="false" t="normal">COUNTIF(AM349:AO349, "&gt;0")</f>
        <v>3</v>
      </c>
      <c r="AR349" s="4" t="n">
        <f aca="false" ca="false" dt2D="false" dtr="false" t="normal">+AP349+AQ349</f>
        <v>4</v>
      </c>
    </row>
    <row customHeight="true" ht="12.75" outlineLevel="0" r="350">
      <c r="A350" s="49" t="n">
        <f aca="false" ca="false" dt2D="false" dtr="false" t="normal">+A349+1</f>
        <v>336</v>
      </c>
      <c r="B350" s="49" t="n">
        <f aca="false" ca="false" dt2D="false" dtr="false" t="normal">+B349+1</f>
        <v>107</v>
      </c>
      <c r="C350" s="50" t="s">
        <v>68</v>
      </c>
      <c r="D350" s="49" t="s">
        <v>471</v>
      </c>
      <c r="E350" s="53" t="s">
        <v>290</v>
      </c>
      <c r="F350" s="52" t="s">
        <v>56</v>
      </c>
      <c r="G350" s="52" t="n">
        <v>10</v>
      </c>
      <c r="H350" s="52" t="n">
        <v>1</v>
      </c>
      <c r="I350" s="53" t="n">
        <v>3056.5</v>
      </c>
      <c r="J350" s="53" t="n">
        <v>3056.5</v>
      </c>
      <c r="K350" s="53" t="n">
        <v>0</v>
      </c>
      <c r="L350" s="51" t="n">
        <v>113</v>
      </c>
      <c r="M350" s="54" t="n">
        <f aca="false" ca="false" dt2D="false" dtr="false" t="normal">SUM(N350:R350)</f>
        <v>4328034.58</v>
      </c>
      <c r="N350" s="54" t="n"/>
      <c r="O350" s="54" t="n"/>
      <c r="P350" s="54" t="n">
        <v>0</v>
      </c>
      <c r="Q350" s="54" t="n">
        <v>619491.42</v>
      </c>
      <c r="R350" s="54" t="n">
        <v>3708543.16</v>
      </c>
      <c r="S350" s="54" t="n">
        <f aca="false" ca="false" dt2D="false" dtr="false" t="normal">+Z350-M350</f>
        <v>0</v>
      </c>
      <c r="T350" s="54" t="n">
        <f aca="false" ca="false" dt2D="false" dtr="false" t="normal">$M350/($J350+$K350)</f>
        <v>1416.010004907574</v>
      </c>
      <c r="U350" s="54" t="n">
        <f aca="false" ca="false" dt2D="false" dtr="false" t="normal">$M350/($J350+$K350)</f>
        <v>1416.010004907574</v>
      </c>
      <c r="V350" s="52" t="n">
        <v>2026</v>
      </c>
      <c r="W350" s="56" t="n">
        <v>0</v>
      </c>
      <c r="X350" s="56" t="n">
        <f aca="false" ca="false" dt2D="false" dtr="false" t="normal">+(J350*16.89+K350*28.62)*12</f>
        <v>619491.42</v>
      </c>
      <c r="Y350" s="56" t="n">
        <f aca="false" ca="false" dt2D="false" dtr="false" t="normal">+(J350*16.89+K350*28.62)*12*30-'[3]Лист1'!$AQ$304</f>
        <v>17912853.09</v>
      </c>
      <c r="Z350" s="72" t="n">
        <f aca="false" ca="true" dt2D="false" dtr="false" t="normal">SUBTOTAL(9, AA350:AO350)</f>
        <v>4328034.58</v>
      </c>
      <c r="AA350" s="58" t="n"/>
      <c r="AB350" s="58" t="n"/>
      <c r="AC350" s="58" t="n"/>
      <c r="AD350" s="58" t="n"/>
      <c r="AE350" s="58" t="n"/>
      <c r="AF350" s="58" t="n"/>
      <c r="AG350" s="58" t="n">
        <v>0</v>
      </c>
      <c r="AH350" s="58" t="n"/>
      <c r="AI350" s="58" t="n">
        <v>3811873.17</v>
      </c>
      <c r="AJ350" s="58" t="n"/>
      <c r="AK350" s="58" t="n"/>
      <c r="AL350" s="58" t="n"/>
      <c r="AM350" s="58" t="n">
        <v>389523.11</v>
      </c>
      <c r="AN350" s="58" t="n">
        <v>43280.35</v>
      </c>
      <c r="AO350" s="58" t="n">
        <v>83357.95</v>
      </c>
      <c r="AP350" s="4" t="n">
        <f aca="false" ca="false" dt2D="false" dtr="false" t="normal">COUNTIF(AA350:AL350, "&gt;0")</f>
        <v>1</v>
      </c>
      <c r="AQ350" s="4" t="n">
        <f aca="false" ca="false" dt2D="false" dtr="false" t="normal">COUNTIF(AM350:AO350, "&gt;0")</f>
        <v>3</v>
      </c>
      <c r="AR350" s="4" t="n">
        <f aca="false" ca="false" dt2D="false" dtr="false" t="normal">+AP350+AQ350</f>
        <v>4</v>
      </c>
    </row>
    <row customHeight="true" ht="12.75" outlineLevel="0" r="351">
      <c r="A351" s="49" t="n">
        <f aca="false" ca="false" dt2D="false" dtr="false" t="normal">+A350+1</f>
        <v>337</v>
      </c>
      <c r="B351" s="49" t="n">
        <f aca="false" ca="false" dt2D="false" dtr="false" t="normal">+B350+1</f>
        <v>108</v>
      </c>
      <c r="C351" s="50" t="s">
        <v>68</v>
      </c>
      <c r="D351" s="49" t="s">
        <v>472</v>
      </c>
      <c r="E351" s="53" t="s">
        <v>82</v>
      </c>
      <c r="F351" s="52" t="s">
        <v>56</v>
      </c>
      <c r="G351" s="52" t="n">
        <v>9</v>
      </c>
      <c r="H351" s="52" t="n">
        <v>1</v>
      </c>
      <c r="I351" s="53" t="n">
        <v>2497.3</v>
      </c>
      <c r="J351" s="53" t="n">
        <v>2204.5</v>
      </c>
      <c r="K351" s="53" t="n">
        <v>292.8</v>
      </c>
      <c r="L351" s="51" t="n">
        <v>65</v>
      </c>
      <c r="M351" s="54" t="n">
        <f aca="false" ca="false" dt2D="false" dtr="false" t="normal">SUM(N351:R351)</f>
        <v>2414614.4</v>
      </c>
      <c r="N351" s="54" t="n"/>
      <c r="O351" s="54" t="n"/>
      <c r="P351" s="54" t="n">
        <v>0</v>
      </c>
      <c r="Q351" s="54" t="n">
        <v>687490.952</v>
      </c>
      <c r="R351" s="54" t="n">
        <v>1727123.448</v>
      </c>
      <c r="S351" s="54" t="n">
        <f aca="false" ca="false" dt2D="false" dtr="false" t="normal">+Z351-M351</f>
        <v>0</v>
      </c>
      <c r="T351" s="54" t="n">
        <f aca="false" ca="false" dt2D="false" dtr="false" t="normal">$M351/($J351+$K351)</f>
        <v>966.8900012012973</v>
      </c>
      <c r="U351" s="54" t="n">
        <f aca="false" ca="false" dt2D="false" dtr="false" t="normal">$M351/($J351+$K351)</f>
        <v>966.8900012012973</v>
      </c>
      <c r="V351" s="52" t="n">
        <v>2026</v>
      </c>
      <c r="W351" s="56" t="n">
        <v>140123.66</v>
      </c>
      <c r="X351" s="56" t="n">
        <f aca="false" ca="false" dt2D="false" dtr="false" t="normal">+(J351*16.89+K351*28.62)*12</f>
        <v>547367.2920000001</v>
      </c>
      <c r="Y351" s="56" t="n">
        <f aca="false" ca="false" dt2D="false" dtr="false" t="normal">+(J351*16.89+K351*28.62)*12*30</f>
        <v>16421018.760000004</v>
      </c>
      <c r="Z351" s="72" t="n">
        <f aca="false" ca="true" dt2D="false" dtr="false" t="normal">SUBTOTAL(9, AA351:AO351)</f>
        <v>2414614.4</v>
      </c>
      <c r="AA351" s="58" t="n"/>
      <c r="AB351" s="58" t="n"/>
      <c r="AC351" s="58" t="n">
        <v>2103018.07</v>
      </c>
      <c r="AD351" s="58" t="n"/>
      <c r="AE351" s="58" t="n"/>
      <c r="AF351" s="58" t="n"/>
      <c r="AG351" s="58" t="n">
        <v>0</v>
      </c>
      <c r="AH351" s="58" t="n"/>
      <c r="AI351" s="58" t="n"/>
      <c r="AJ351" s="58" t="n"/>
      <c r="AK351" s="58" t="n"/>
      <c r="AL351" s="58" t="n"/>
      <c r="AM351" s="58" t="n">
        <v>241461.44</v>
      </c>
      <c r="AN351" s="58" t="n">
        <v>24146.14</v>
      </c>
      <c r="AO351" s="58" t="n">
        <v>45988.75</v>
      </c>
      <c r="AP351" s="4" t="n">
        <f aca="false" ca="false" dt2D="false" dtr="false" t="normal">COUNTIF(AA351:AL351, "&gt;0")</f>
        <v>1</v>
      </c>
      <c r="AQ351" s="4" t="n">
        <f aca="false" ca="false" dt2D="false" dtr="false" t="normal">COUNTIF(AM351:AO351, "&gt;0")</f>
        <v>3</v>
      </c>
      <c r="AR351" s="4" t="n">
        <f aca="false" ca="false" dt2D="false" dtr="false" t="normal">+AP351+AQ351</f>
        <v>4</v>
      </c>
    </row>
    <row customHeight="true" ht="12.75" outlineLevel="0" r="352">
      <c r="A352" s="49" t="n">
        <f aca="false" ca="false" dt2D="false" dtr="false" t="normal">+A351+1</f>
        <v>338</v>
      </c>
      <c r="B352" s="49" t="n">
        <f aca="false" ca="false" dt2D="false" dtr="false" t="normal">+B351+1</f>
        <v>109</v>
      </c>
      <c r="C352" s="50" t="s">
        <v>68</v>
      </c>
      <c r="D352" s="49" t="s">
        <v>473</v>
      </c>
      <c r="E352" s="53" t="s">
        <v>82</v>
      </c>
      <c r="F352" s="52" t="s">
        <v>56</v>
      </c>
      <c r="G352" s="52" t="n">
        <v>9</v>
      </c>
      <c r="H352" s="52" t="n">
        <v>3</v>
      </c>
      <c r="I352" s="53" t="n">
        <v>12018.2</v>
      </c>
      <c r="J352" s="53" t="n">
        <v>11509.6</v>
      </c>
      <c r="K352" s="53" t="n">
        <v>508.6</v>
      </c>
      <c r="L352" s="51" t="n">
        <v>416</v>
      </c>
      <c r="M352" s="54" t="n">
        <f aca="false" ca="false" dt2D="false" dtr="false" t="normal">SUM(N352:R352)</f>
        <v>79932544.1</v>
      </c>
      <c r="N352" s="54" t="n"/>
      <c r="O352" s="54" t="n">
        <v>391935.657999992</v>
      </c>
      <c r="P352" s="54" t="n">
        <v>0</v>
      </c>
      <c r="Q352" s="54" t="n">
        <v>4317429.082</v>
      </c>
      <c r="R352" s="54" t="n">
        <v>75223179.36</v>
      </c>
      <c r="S352" s="54" t="n">
        <f aca="false" ca="false" dt2D="false" dtr="false" t="normal">+Z352-M352</f>
        <v>0</v>
      </c>
      <c r="T352" s="54" t="n">
        <f aca="false" ca="false" dt2D="false" dtr="false" t="normal">$M352/($J352+$K352)</f>
        <v>6650.95805528282</v>
      </c>
      <c r="U352" s="54" t="n">
        <f aca="false" ca="false" dt2D="false" dtr="false" t="normal">$M352/($J352+$K352)</f>
        <v>6650.95805528282</v>
      </c>
      <c r="V352" s="52" t="n">
        <v>2026</v>
      </c>
      <c r="W352" s="56" t="n">
        <v>1809989.77</v>
      </c>
      <c r="X352" s="56" t="n">
        <f aca="false" ca="false" dt2D="false" dtr="false" t="normal">+(J352*16.89+K352*28.62)*12</f>
        <v>2507439.312</v>
      </c>
      <c r="Y352" s="56" t="n">
        <f aca="false" ca="false" dt2D="false" dtr="false" t="normal">+(J352*16.89+K352*28.62)*12*30</f>
        <v>75223179.36</v>
      </c>
      <c r="Z352" s="72" t="n">
        <f aca="false" ca="true" dt2D="false" dtr="false" t="normal">SUBTOTAL(9, AA352:AO352)</f>
        <v>79932544.1</v>
      </c>
      <c r="AA352" s="58" t="n">
        <v>34248276.68</v>
      </c>
      <c r="AB352" s="58" t="n">
        <v>13702532.25</v>
      </c>
      <c r="AC352" s="63" t="n"/>
      <c r="AD352" s="58" t="n">
        <v>6467596.09</v>
      </c>
      <c r="AE352" s="58" t="n"/>
      <c r="AF352" s="58" t="n"/>
      <c r="AG352" s="58" t="n">
        <v>0</v>
      </c>
      <c r="AH352" s="58" t="n"/>
      <c r="AI352" s="58" t="n"/>
      <c r="AJ352" s="63" t="n"/>
      <c r="AK352" s="63" t="n"/>
      <c r="AL352" s="58" t="n"/>
      <c r="AM352" s="58" t="n">
        <v>19641185.62</v>
      </c>
      <c r="AN352" s="58" t="n">
        <v>2017980.77</v>
      </c>
      <c r="AO352" s="58" t="n">
        <v>3854972.69</v>
      </c>
      <c r="AP352" s="4" t="n">
        <f aca="false" ca="false" dt2D="false" dtr="false" t="normal">COUNTIF(AA352:AL352, "&gt;0")</f>
        <v>3</v>
      </c>
      <c r="AQ352" s="4" t="n">
        <f aca="false" ca="false" dt2D="false" dtr="false" t="normal">COUNTIF(AM352:AO352, "&gt;0")</f>
        <v>3</v>
      </c>
      <c r="AR352" s="4" t="n">
        <f aca="false" ca="false" dt2D="false" dtr="false" t="normal">+AP352+AQ352</f>
        <v>6</v>
      </c>
    </row>
    <row customHeight="true" ht="12.75" outlineLevel="0" r="353">
      <c r="A353" s="49" t="n">
        <f aca="false" ca="false" dt2D="false" dtr="false" t="normal">+A352+1</f>
        <v>339</v>
      </c>
      <c r="B353" s="49" t="n">
        <f aca="false" ca="false" dt2D="false" dtr="false" t="normal">+B352+1</f>
        <v>110</v>
      </c>
      <c r="C353" s="50" t="s">
        <v>68</v>
      </c>
      <c r="D353" s="49" t="s">
        <v>474</v>
      </c>
      <c r="E353" s="53" t="s">
        <v>122</v>
      </c>
      <c r="F353" s="52" t="s">
        <v>56</v>
      </c>
      <c r="G353" s="52" t="n">
        <v>9</v>
      </c>
      <c r="H353" s="52" t="n">
        <v>1</v>
      </c>
      <c r="I353" s="53" t="n">
        <v>2885</v>
      </c>
      <c r="J353" s="53" t="n">
        <v>2757.9</v>
      </c>
      <c r="K353" s="53" t="n">
        <v>127.1</v>
      </c>
      <c r="L353" s="51" t="n">
        <v>93</v>
      </c>
      <c r="M353" s="54" t="n">
        <f aca="false" ca="false" dt2D="false" dtr="false" t="normal">SUM(N353:R353)</f>
        <v>17643015.55</v>
      </c>
      <c r="N353" s="54" t="n"/>
      <c r="O353" s="54" t="n"/>
      <c r="P353" s="54" t="n">
        <v>0</v>
      </c>
      <c r="Q353" s="54" t="n">
        <v>602622.396</v>
      </c>
      <c r="R353" s="54" t="n">
        <v>17040393.154</v>
      </c>
      <c r="S353" s="54" t="n">
        <f aca="false" ca="false" dt2D="false" dtr="false" t="normal">+Z353-M353</f>
        <v>0</v>
      </c>
      <c r="T353" s="54" t="n">
        <f aca="false" ca="false" dt2D="false" dtr="false" t="normal">$M353/($J353+$K353)</f>
        <v>6115.43</v>
      </c>
      <c r="U353" s="54" t="n">
        <f aca="false" ca="false" dt2D="false" dtr="false" t="normal">$M353/($J353+$K353)</f>
        <v>6115.43</v>
      </c>
      <c r="V353" s="52" t="n">
        <v>2026</v>
      </c>
      <c r="W353" s="56" t="n">
        <v>0</v>
      </c>
      <c r="X353" s="56" t="n">
        <f aca="false" ca="false" dt2D="false" dtr="false" t="normal">+(J353*16.89+K353*28.62)*12</f>
        <v>602622.3960000001</v>
      </c>
      <c r="Y353" s="56" t="n">
        <f aca="false" ca="false" dt2D="false" dtr="false" t="normal">+(J353*16.89+K353*28.62)*12*30-'[3]Лист1'!$AQ$281</f>
        <v>18049967.650000002</v>
      </c>
      <c r="Z353" s="72" t="n">
        <f aca="false" ca="true" dt2D="false" dtr="false" t="normal">SUBTOTAL(9, AA353:AO353)</f>
        <v>17643015.55</v>
      </c>
      <c r="AA353" s="58" t="n">
        <v>8221387.42</v>
      </c>
      <c r="AB353" s="58" t="n">
        <v>3289328.31</v>
      </c>
      <c r="AC353" s="58" t="n">
        <v>2429506.72</v>
      </c>
      <c r="AD353" s="58" t="n">
        <v>1552563.17</v>
      </c>
      <c r="AE353" s="58" t="n"/>
      <c r="AF353" s="58" t="n"/>
      <c r="AG353" s="58" t="n">
        <v>0</v>
      </c>
      <c r="AH353" s="58" t="n"/>
      <c r="AI353" s="58" t="n"/>
      <c r="AJ353" s="58" t="n"/>
      <c r="AK353" s="58" t="n"/>
      <c r="AL353" s="58" t="n"/>
      <c r="AM353" s="58" t="n">
        <v>1635003.93</v>
      </c>
      <c r="AN353" s="58" t="n">
        <v>176430.16</v>
      </c>
      <c r="AO353" s="58" t="n">
        <v>338795.84</v>
      </c>
      <c r="AP353" s="4" t="n">
        <f aca="false" ca="false" dt2D="false" dtr="false" t="normal">COUNTIF(AA353:AL353, "&gt;0")</f>
        <v>4</v>
      </c>
      <c r="AQ353" s="4" t="n">
        <f aca="false" ca="false" dt2D="false" dtr="false" t="normal">COUNTIF(AM353:AO353, "&gt;0")</f>
        <v>3</v>
      </c>
      <c r="AR353" s="4" t="n">
        <f aca="false" ca="false" dt2D="false" dtr="false" t="normal">+AP353+AQ353</f>
        <v>7</v>
      </c>
    </row>
    <row customHeight="true" ht="12.75" outlineLevel="0" r="354">
      <c r="A354" s="49" t="n">
        <f aca="false" ca="false" dt2D="false" dtr="false" t="normal">+A353+1</f>
        <v>340</v>
      </c>
      <c r="B354" s="49" t="n">
        <f aca="false" ca="false" dt2D="false" dtr="false" t="normal">+B353+1</f>
        <v>111</v>
      </c>
      <c r="C354" s="50" t="s">
        <v>68</v>
      </c>
      <c r="D354" s="49" t="s">
        <v>475</v>
      </c>
      <c r="E354" s="53" t="s">
        <v>75</v>
      </c>
      <c r="F354" s="52" t="s">
        <v>56</v>
      </c>
      <c r="G354" s="52" t="n">
        <v>9</v>
      </c>
      <c r="H354" s="52" t="n">
        <v>1</v>
      </c>
      <c r="I354" s="53" t="n">
        <v>2669</v>
      </c>
      <c r="J354" s="53" t="n">
        <v>2518.7</v>
      </c>
      <c r="K354" s="53" t="n">
        <v>150.3</v>
      </c>
      <c r="L354" s="51" t="n">
        <v>112</v>
      </c>
      <c r="M354" s="54" t="n">
        <f aca="false" ca="false" dt2D="false" dtr="false" t="normal">SUM(N354:R354)</f>
        <v>13345266.9</v>
      </c>
      <c r="N354" s="54" t="n"/>
      <c r="O354" s="54" t="n"/>
      <c r="P354" s="54" t="n">
        <v>0</v>
      </c>
      <c r="Q354" s="54" t="n">
        <v>562109.148</v>
      </c>
      <c r="R354" s="54" t="n">
        <v>12783157.752</v>
      </c>
      <c r="S354" s="54" t="n">
        <f aca="false" ca="false" dt2D="false" dtr="false" t="normal">+Z354-M354</f>
        <v>0</v>
      </c>
      <c r="T354" s="54" t="n">
        <f aca="false" ca="false" dt2D="false" dtr="false" t="normal">$M354/($J354+$K354)</f>
        <v>5000.1</v>
      </c>
      <c r="U354" s="54" t="n">
        <f aca="false" ca="false" dt2D="false" dtr="false" t="normal">$M354/($J354+$K354)</f>
        <v>5000.1</v>
      </c>
      <c r="V354" s="52" t="n">
        <v>2026</v>
      </c>
      <c r="W354" s="56" t="n">
        <v>0</v>
      </c>
      <c r="X354" s="56" t="n">
        <f aca="false" ca="false" dt2D="false" dtr="false" t="normal">+(J354*16.89+K354*28.62)*12</f>
        <v>562109.148</v>
      </c>
      <c r="Y354" s="56" t="n">
        <f aca="false" ca="false" dt2D="false" dtr="false" t="normal">+(J354*16.89+K354*28.62)*12*30-'[3]Лист1'!$AQ$292</f>
        <v>15876469.320000002</v>
      </c>
      <c r="Z354" s="72" t="n">
        <f aca="false" ca="true" dt2D="false" dtr="false" t="normal">SUBTOTAL(9, AA354:AO354)</f>
        <v>13345266.9</v>
      </c>
      <c r="AA354" s="58" t="n"/>
      <c r="AB354" s="58" t="n">
        <v>3043056.25</v>
      </c>
      <c r="AC354" s="58" t="n"/>
      <c r="AD354" s="58" t="n"/>
      <c r="AE354" s="58" t="n"/>
      <c r="AF354" s="58" t="n"/>
      <c r="AG354" s="58" t="n">
        <v>0</v>
      </c>
      <c r="AH354" s="58" t="n"/>
      <c r="AI354" s="58" t="n">
        <v>3328607.71</v>
      </c>
      <c r="AJ354" s="58" t="n">
        <v>5288434.16</v>
      </c>
      <c r="AK354" s="58" t="n"/>
      <c r="AL354" s="58" t="n"/>
      <c r="AM354" s="58" t="n">
        <v>1296733.38</v>
      </c>
      <c r="AN354" s="58" t="n">
        <v>133452.67</v>
      </c>
      <c r="AO354" s="58" t="n">
        <v>254982.73</v>
      </c>
      <c r="AP354" s="4" t="n">
        <f aca="false" ca="false" dt2D="false" dtr="false" t="normal">COUNTIF(AA354:AL354, "&gt;0")</f>
        <v>3</v>
      </c>
      <c r="AQ354" s="4" t="n">
        <f aca="false" ca="false" dt2D="false" dtr="false" t="normal">COUNTIF(AM354:AO354, "&gt;0")</f>
        <v>3</v>
      </c>
      <c r="AR354" s="4" t="n">
        <f aca="false" ca="false" dt2D="false" dtr="false" t="normal">+AP354+AQ354</f>
        <v>6</v>
      </c>
    </row>
    <row customHeight="true" ht="12.75" outlineLevel="0" r="355">
      <c r="A355" s="49" t="n">
        <f aca="false" ca="false" dt2D="false" dtr="false" t="normal">+A354+1</f>
        <v>341</v>
      </c>
      <c r="B355" s="49" t="n">
        <f aca="false" ca="false" dt2D="false" dtr="false" t="normal">+B354+1</f>
        <v>112</v>
      </c>
      <c r="C355" s="50" t="s">
        <v>68</v>
      </c>
      <c r="D355" s="49" t="s">
        <v>476</v>
      </c>
      <c r="E355" s="53" t="s">
        <v>82</v>
      </c>
      <c r="F355" s="52" t="s">
        <v>56</v>
      </c>
      <c r="G355" s="52" t="n">
        <v>9</v>
      </c>
      <c r="H355" s="52" t="n">
        <v>1</v>
      </c>
      <c r="I355" s="53" t="n">
        <v>2452.7</v>
      </c>
      <c r="J355" s="53" t="n">
        <v>2452.7</v>
      </c>
      <c r="K355" s="53" t="n">
        <v>0</v>
      </c>
      <c r="L355" s="51" t="n">
        <v>98</v>
      </c>
      <c r="M355" s="54" t="n">
        <f aca="false" ca="false" dt2D="false" dtr="false" t="normal">SUM(N355:R355)</f>
        <v>13693227.879999999</v>
      </c>
      <c r="N355" s="54" t="n"/>
      <c r="O355" s="54" t="n"/>
      <c r="P355" s="54" t="n">
        <v>0</v>
      </c>
      <c r="Q355" s="54" t="n">
        <v>1780965.366</v>
      </c>
      <c r="R355" s="54" t="n">
        <v>11912262.514</v>
      </c>
      <c r="S355" s="54" t="n">
        <f aca="false" ca="false" dt2D="false" dtr="false" t="normal">+Z355-M355</f>
        <v>0</v>
      </c>
      <c r="T355" s="54" t="n">
        <f aca="false" ca="false" dt2D="false" dtr="false" t="normal">$M355/($J355+$K355)</f>
        <v>5582.919998369144</v>
      </c>
      <c r="U355" s="54" t="n">
        <f aca="false" ca="false" dt2D="false" dtr="false" t="normal">$M355/($J355+$K355)</f>
        <v>5582.919998369144</v>
      </c>
      <c r="V355" s="52" t="n">
        <v>2026</v>
      </c>
      <c r="W355" s="56" t="n">
        <v>1283852.13</v>
      </c>
      <c r="X355" s="56" t="n">
        <f aca="false" ca="false" dt2D="false" dtr="false" t="normal">+(J355*16.89+K355*28.62)*12</f>
        <v>497113.2359999999</v>
      </c>
      <c r="Y355" s="56" t="n">
        <f aca="false" ca="false" dt2D="false" dtr="false" t="normal">+(J355*16.89+K355*28.62)*12*30</f>
        <v>14913397.079999998</v>
      </c>
      <c r="Z355" s="72" t="n">
        <f aca="false" ca="true" dt2D="false" dtr="false" t="normal">SUBTOTAL(9, AA355:AO355)</f>
        <v>13693227.879999999</v>
      </c>
      <c r="AA355" s="58" t="n">
        <v>6989461.66</v>
      </c>
      <c r="AB355" s="58" t="n"/>
      <c r="AC355" s="58" t="n">
        <v>2065459.66</v>
      </c>
      <c r="AD355" s="58" t="n"/>
      <c r="AE355" s="58" t="n"/>
      <c r="AF355" s="58" t="n"/>
      <c r="AG355" s="58" t="n">
        <v>0</v>
      </c>
      <c r="AH355" s="58" t="n"/>
      <c r="AI355" s="58" t="n">
        <v>3058852.06</v>
      </c>
      <c r="AJ355" s="58" t="n"/>
      <c r="AK355" s="58" t="n"/>
      <c r="AL355" s="58" t="n"/>
      <c r="AM355" s="58" t="n">
        <v>1177618.53</v>
      </c>
      <c r="AN355" s="58" t="n">
        <v>136932.28</v>
      </c>
      <c r="AO355" s="58" t="n">
        <v>264903.69</v>
      </c>
      <c r="AP355" s="4" t="n">
        <f aca="false" ca="false" dt2D="false" dtr="false" t="normal">COUNTIF(AA355:AL355, "&gt;0")</f>
        <v>3</v>
      </c>
      <c r="AQ355" s="4" t="n">
        <f aca="false" ca="false" dt2D="false" dtr="false" t="normal">COUNTIF(AM355:AO355, "&gt;0")</f>
        <v>3</v>
      </c>
      <c r="AR355" s="4" t="n">
        <f aca="false" ca="false" dt2D="false" dtr="false" t="normal">+AP355+AQ355</f>
        <v>6</v>
      </c>
    </row>
    <row customHeight="true" ht="12.75" outlineLevel="0" r="356">
      <c r="A356" s="49" t="n">
        <f aca="false" ca="false" dt2D="false" dtr="false" t="normal">+A355+1</f>
        <v>342</v>
      </c>
      <c r="B356" s="49" t="n">
        <f aca="false" ca="false" dt2D="false" dtr="false" t="normal">+B355+1</f>
        <v>113</v>
      </c>
      <c r="C356" s="50" t="s">
        <v>68</v>
      </c>
      <c r="D356" s="49" t="s">
        <v>477</v>
      </c>
      <c r="E356" s="53" t="s">
        <v>136</v>
      </c>
      <c r="F356" s="52" t="s">
        <v>56</v>
      </c>
      <c r="G356" s="52" t="n">
        <v>9</v>
      </c>
      <c r="H356" s="52" t="n">
        <v>3</v>
      </c>
      <c r="I356" s="53" t="n">
        <v>5817.2</v>
      </c>
      <c r="J356" s="53" t="n">
        <v>5474</v>
      </c>
      <c r="K356" s="53" t="n">
        <v>343.2</v>
      </c>
      <c r="L356" s="51" t="n">
        <v>259</v>
      </c>
      <c r="M356" s="54" t="n">
        <f aca="false" ca="false" dt2D="false" dtr="false" t="normal">SUM(N356:R356)</f>
        <v>8237213.36</v>
      </c>
      <c r="N356" s="54" t="n"/>
      <c r="O356" s="54" t="n"/>
      <c r="P356" s="54" t="n">
        <v>0</v>
      </c>
      <c r="Q356" s="54" t="n">
        <v>1227338.928</v>
      </c>
      <c r="R356" s="54" t="n">
        <v>7009874.432</v>
      </c>
      <c r="S356" s="54" t="n">
        <f aca="false" ca="false" dt2D="false" dtr="false" t="normal">+Z356-M356</f>
        <v>0</v>
      </c>
      <c r="T356" s="54" t="n">
        <f aca="false" ca="false" dt2D="false" dtr="false" t="normal">$M356/($J356+$K356)</f>
        <v>1416.009997937152</v>
      </c>
      <c r="U356" s="54" t="n">
        <f aca="false" ca="false" dt2D="false" dtr="false" t="normal">$M356/($J356+$K356)</f>
        <v>1416.009997937152</v>
      </c>
      <c r="V356" s="52" t="n">
        <v>2026</v>
      </c>
      <c r="W356" s="56" t="n">
        <v>0</v>
      </c>
      <c r="X356" s="56" t="n">
        <f aca="false" ca="false" dt2D="false" dtr="false" t="normal">+(J356*16.89+K356*28.62)*12</f>
        <v>1227338.928</v>
      </c>
      <c r="Y356" s="56" t="n">
        <f aca="false" ca="false" dt2D="false" dtr="false" t="normal">+(J356*16.89+K356*28.62)*12*30-'[3]Лист1'!$AQ$294</f>
        <v>23953786.85</v>
      </c>
      <c r="Z356" s="72" t="n">
        <f aca="false" ca="true" dt2D="false" dtr="false" t="normal">SUBTOTAL(9, AA356:AO356)</f>
        <v>8237213.36</v>
      </c>
      <c r="AA356" s="58" t="n"/>
      <c r="AB356" s="58" t="n"/>
      <c r="AC356" s="58" t="n"/>
      <c r="AD356" s="58" t="n"/>
      <c r="AE356" s="58" t="n"/>
      <c r="AF356" s="58" t="n"/>
      <c r="AG356" s="58" t="n">
        <v>0</v>
      </c>
      <c r="AH356" s="58" t="n"/>
      <c r="AI356" s="58" t="n">
        <v>7254843.3</v>
      </c>
      <c r="AJ356" s="58" t="n"/>
      <c r="AK356" s="58" t="n"/>
      <c r="AL356" s="58" t="n"/>
      <c r="AM356" s="58" t="n">
        <v>741349.2</v>
      </c>
      <c r="AN356" s="58" t="n">
        <v>82372.13</v>
      </c>
      <c r="AO356" s="58" t="n">
        <v>158648.73</v>
      </c>
      <c r="AP356" s="4" t="n">
        <f aca="false" ca="false" dt2D="false" dtr="false" t="normal">COUNTIF(AA356:AL356, "&gt;0")</f>
        <v>1</v>
      </c>
      <c r="AQ356" s="4" t="n">
        <f aca="false" ca="false" dt2D="false" dtr="false" t="normal">COUNTIF(AM356:AO356, "&gt;0")</f>
        <v>3</v>
      </c>
      <c r="AR356" s="4" t="n">
        <f aca="false" ca="false" dt2D="false" dtr="false" t="normal">+AP356+AQ356</f>
        <v>4</v>
      </c>
    </row>
    <row customHeight="true" ht="12.75" outlineLevel="0" r="357">
      <c r="A357" s="49" t="n">
        <f aca="false" ca="false" dt2D="false" dtr="false" t="normal">+A356+1</f>
        <v>343</v>
      </c>
      <c r="B357" s="49" t="n">
        <f aca="false" ca="false" dt2D="false" dtr="false" t="normal">+B356+1</f>
        <v>114</v>
      </c>
      <c r="C357" s="50" t="s">
        <v>68</v>
      </c>
      <c r="D357" s="49" t="s">
        <v>478</v>
      </c>
      <c r="E357" s="53" t="s">
        <v>107</v>
      </c>
      <c r="F357" s="52" t="s">
        <v>56</v>
      </c>
      <c r="G357" s="52" t="n">
        <v>4</v>
      </c>
      <c r="H357" s="52" t="n">
        <v>3</v>
      </c>
      <c r="I357" s="53" t="n">
        <v>3384.1</v>
      </c>
      <c r="J357" s="53" t="n">
        <v>2713.1</v>
      </c>
      <c r="K357" s="53" t="n">
        <v>671</v>
      </c>
      <c r="L357" s="51" t="n">
        <v>231</v>
      </c>
      <c r="M357" s="54" t="n">
        <f aca="false" ca="false" dt2D="false" dtr="false" t="normal">SUM(N357:R357)</f>
        <v>21116512.21</v>
      </c>
      <c r="N357" s="54" t="n"/>
      <c r="O357" s="54" t="n"/>
      <c r="P357" s="54" t="n">
        <v>0</v>
      </c>
      <c r="Q357" s="54" t="n">
        <v>2823927.032</v>
      </c>
      <c r="R357" s="54" t="n">
        <v>18292585.178</v>
      </c>
      <c r="S357" s="54" t="n">
        <f aca="false" ca="false" dt2D="false" dtr="false" t="normal">+Z357-M357</f>
        <v>0</v>
      </c>
      <c r="T357" s="54" t="n">
        <f aca="false" ca="false" dt2D="false" dtr="false" t="normal">$M357/($J357+$K357)</f>
        <v>6239.919686179487</v>
      </c>
      <c r="U357" s="54" t="n">
        <f aca="false" ca="false" dt2D="false" dtr="false" t="normal">$M357/($J357+$K357)</f>
        <v>6239.919686179487</v>
      </c>
      <c r="V357" s="52" t="n">
        <v>2026</v>
      </c>
      <c r="W357" s="56" t="n">
        <v>2205523.7</v>
      </c>
      <c r="X357" s="56" t="n">
        <f aca="false" ca="false" dt2D="false" dtr="false" t="normal">+(J357*12.71+K357*25.41)*12</f>
        <v>618403.332</v>
      </c>
      <c r="Y357" s="56" t="n">
        <f aca="false" ca="false" dt2D="false" dtr="false" t="normal">+(J357*12.71+K357*25.41)*12*30</f>
        <v>18552099.96</v>
      </c>
      <c r="Z357" s="72" t="n">
        <f aca="false" ca="true" dt2D="false" dtr="false" t="normal">SUBTOTAL(9, AA357:AO357)</f>
        <v>21116512.21</v>
      </c>
      <c r="AA357" s="58" t="n">
        <v>11310149.77</v>
      </c>
      <c r="AB357" s="58" t="n"/>
      <c r="AC357" s="58" t="n"/>
      <c r="AD357" s="63" t="n"/>
      <c r="AE357" s="58" t="n"/>
      <c r="AF357" s="58" t="n"/>
      <c r="AG357" s="58" t="n">
        <v>0</v>
      </c>
      <c r="AH357" s="58" t="n"/>
      <c r="AI357" s="58" t="n"/>
      <c r="AJ357" s="58" t="n">
        <v>6802352.86</v>
      </c>
      <c r="AK357" s="58" t="n"/>
      <c r="AL357" s="58" t="n"/>
      <c r="AM357" s="58" t="n">
        <v>2294198.48</v>
      </c>
      <c r="AN357" s="58" t="n">
        <v>243348.6</v>
      </c>
      <c r="AO357" s="58" t="n">
        <v>466462.5</v>
      </c>
      <c r="AP357" s="4" t="n">
        <f aca="false" ca="false" dt2D="false" dtr="false" t="normal">COUNTIF(AA357:AL357, "&gt;0")</f>
        <v>2</v>
      </c>
      <c r="AQ357" s="4" t="n">
        <f aca="false" ca="false" dt2D="false" dtr="false" t="normal">COUNTIF(AM357:AO357, "&gt;0")</f>
        <v>3</v>
      </c>
      <c r="AR357" s="4" t="n">
        <f aca="false" ca="false" dt2D="false" dtr="false" t="normal">+AP357+AQ357</f>
        <v>5</v>
      </c>
    </row>
    <row customHeight="true" ht="12.75" outlineLevel="0" r="358">
      <c r="A358" s="49" t="n">
        <f aca="false" ca="false" dt2D="false" dtr="false" t="normal">+A357+1</f>
        <v>344</v>
      </c>
      <c r="B358" s="49" t="n">
        <f aca="false" ca="false" dt2D="false" dtr="false" t="normal">+B357+1</f>
        <v>115</v>
      </c>
      <c r="C358" s="50" t="s">
        <v>68</v>
      </c>
      <c r="D358" s="49" t="s">
        <v>479</v>
      </c>
      <c r="E358" s="53" t="s">
        <v>107</v>
      </c>
      <c r="F358" s="52" t="s">
        <v>56</v>
      </c>
      <c r="G358" s="52" t="n">
        <v>4</v>
      </c>
      <c r="H358" s="52" t="n">
        <v>3</v>
      </c>
      <c r="I358" s="53" t="n">
        <v>3615</v>
      </c>
      <c r="J358" s="53" t="n">
        <v>3095.2</v>
      </c>
      <c r="K358" s="53" t="n">
        <v>519.8</v>
      </c>
      <c r="L358" s="51" t="n">
        <v>271</v>
      </c>
      <c r="M358" s="54" t="n">
        <f aca="false" ca="false" dt2D="false" dtr="false" t="normal">SUM(N358:R358)</f>
        <v>21910225.800000004</v>
      </c>
      <c r="N358" s="54" t="n"/>
      <c r="O358" s="54" t="n"/>
      <c r="P358" s="54" t="n">
        <v>0</v>
      </c>
      <c r="Q358" s="54" t="n">
        <v>3673051.99</v>
      </c>
      <c r="R358" s="54" t="n">
        <v>18237173.81</v>
      </c>
      <c r="S358" s="54" t="n">
        <f aca="false" ca="false" dt2D="false" dtr="false" t="normal">+Z358-M358</f>
        <v>0</v>
      </c>
      <c r="T358" s="54" t="n">
        <f aca="false" ca="false" dt2D="false" dtr="false" t="normal">$M358/($J358+$K358)</f>
        <v>6060.920000000001</v>
      </c>
      <c r="U358" s="54" t="n">
        <f aca="false" ca="false" dt2D="false" dtr="false" t="normal">$M358/($J358+$K358)</f>
        <v>6060.920000000001</v>
      </c>
      <c r="V358" s="52" t="n">
        <v>2026</v>
      </c>
      <c r="W358" s="56" t="n">
        <v>3042474.67</v>
      </c>
      <c r="X358" s="56" t="n">
        <f aca="false" ca="false" dt2D="false" dtr="false" t="normal">+(J358*12.71+K358*25.41)*12</f>
        <v>630577.3200000001</v>
      </c>
      <c r="Y358" s="56" t="n">
        <f aca="false" ca="false" dt2D="false" dtr="false" t="normal">+(J358*12.71+K358*25.41)*12*30</f>
        <v>18917319.6</v>
      </c>
      <c r="Z358" s="72" t="n">
        <f aca="false" ca="true" dt2D="false" dtr="false" t="normal">SUBTOTAL(9, AA358:AO358)</f>
        <v>21910225.8</v>
      </c>
      <c r="AA358" s="58" t="n">
        <v>12081850.84</v>
      </c>
      <c r="AB358" s="58" t="n"/>
      <c r="AC358" s="58" t="n"/>
      <c r="AD358" s="58" t="n"/>
      <c r="AE358" s="58" t="n"/>
      <c r="AF358" s="58" t="n"/>
      <c r="AG358" s="58" t="n">
        <v>0</v>
      </c>
      <c r="AH358" s="58" t="n"/>
      <c r="AI358" s="58" t="n"/>
      <c r="AJ358" s="58" t="n">
        <v>7266483.14</v>
      </c>
      <c r="AK358" s="58" t="n"/>
      <c r="AL358" s="58" t="n"/>
      <c r="AM358" s="58" t="n">
        <v>1919680.68</v>
      </c>
      <c r="AN358" s="58" t="n">
        <v>219102.26</v>
      </c>
      <c r="AO358" s="58" t="n">
        <v>423108.88</v>
      </c>
      <c r="AP358" s="4" t="n">
        <f aca="false" ca="false" dt2D="false" dtr="false" t="normal">COUNTIF(AA358:AL358, "&gt;0")</f>
        <v>2</v>
      </c>
      <c r="AQ358" s="4" t="n">
        <f aca="false" ca="false" dt2D="false" dtr="false" t="normal">COUNTIF(AM358:AO358, "&gt;0")</f>
        <v>3</v>
      </c>
      <c r="AR358" s="4" t="n">
        <f aca="false" ca="false" dt2D="false" dtr="false" t="normal">+AP358+AQ358</f>
        <v>5</v>
      </c>
    </row>
    <row customHeight="true" ht="12.75" outlineLevel="0" r="359">
      <c r="A359" s="49" t="n">
        <f aca="false" ca="false" dt2D="false" dtr="false" t="normal">+A358+1</f>
        <v>345</v>
      </c>
      <c r="B359" s="49" t="n">
        <f aca="false" ca="false" dt2D="false" dtr="false" t="normal">+B358+1</f>
        <v>116</v>
      </c>
      <c r="C359" s="50" t="s">
        <v>68</v>
      </c>
      <c r="D359" s="49" t="s">
        <v>480</v>
      </c>
      <c r="E359" s="53" t="s">
        <v>67</v>
      </c>
      <c r="F359" s="52" t="s">
        <v>56</v>
      </c>
      <c r="G359" s="52" t="n">
        <v>10</v>
      </c>
      <c r="H359" s="52" t="n">
        <v>3</v>
      </c>
      <c r="I359" s="53" t="n">
        <v>8554.3</v>
      </c>
      <c r="J359" s="53" t="n">
        <v>8462.2</v>
      </c>
      <c r="K359" s="53" t="n">
        <v>92.0999999999985</v>
      </c>
      <c r="L359" s="51" t="n">
        <v>293</v>
      </c>
      <c r="M359" s="54" t="n">
        <f aca="false" ca="false" dt2D="false" dtr="false" t="normal">SUM(N359:R359)</f>
        <v>12112974.34</v>
      </c>
      <c r="N359" s="54" t="n"/>
      <c r="O359" s="54" t="n"/>
      <c r="P359" s="54" t="n">
        <v>0</v>
      </c>
      <c r="Q359" s="54" t="n">
        <v>5432054.28</v>
      </c>
      <c r="R359" s="54" t="n">
        <v>6680920.06</v>
      </c>
      <c r="S359" s="54" t="n">
        <f aca="false" ca="false" dt2D="false" dtr="false" t="normal">+Z359-M359</f>
        <v>0</v>
      </c>
      <c r="T359" s="54" t="n">
        <f aca="false" ca="false" dt2D="false" dtr="false" t="normal">$M359/($J359+$K359)</f>
        <v>1416.0099996492993</v>
      </c>
      <c r="U359" s="54" t="n">
        <f aca="false" ca="false" dt2D="false" dtr="false" t="normal">$M359/($J359+$K359)</f>
        <v>1416.0099996492993</v>
      </c>
      <c r="V359" s="52" t="n">
        <v>2026</v>
      </c>
      <c r="W359" s="56" t="n">
        <v>3685304.76</v>
      </c>
      <c r="X359" s="56" t="n">
        <f aca="false" ca="false" dt2D="false" dtr="false" t="normal">+(J359*16.89+K359*28.62)*12</f>
        <v>1746749.5199999996</v>
      </c>
      <c r="Y359" s="56" t="n">
        <f aca="false" ca="false" dt2D="false" dtr="false" t="normal">+(J359*16.89+K359*28.62)*12*30</f>
        <v>52402485.59999999</v>
      </c>
      <c r="Z359" s="72" t="n">
        <f aca="false" ca="true" dt2D="false" dtr="false" t="normal">SUBTOTAL(9, AA359:AO359)</f>
        <v>12112974.34</v>
      </c>
      <c r="AA359" s="58" t="n"/>
      <c r="AB359" s="58" t="n"/>
      <c r="AC359" s="58" t="n"/>
      <c r="AD359" s="58" t="n"/>
      <c r="AE359" s="58" t="n"/>
      <c r="AF359" s="58" t="n"/>
      <c r="AG359" s="58" t="n">
        <v>0</v>
      </c>
      <c r="AH359" s="58" t="n"/>
      <c r="AI359" s="58" t="n">
        <v>10668381.02</v>
      </c>
      <c r="AJ359" s="58" t="n"/>
      <c r="AK359" s="58" t="n"/>
      <c r="AL359" s="58" t="n"/>
      <c r="AM359" s="58" t="n">
        <v>1090167.69</v>
      </c>
      <c r="AN359" s="58" t="n">
        <v>121129.74</v>
      </c>
      <c r="AO359" s="58" t="n">
        <v>233295.89</v>
      </c>
      <c r="AP359" s="4" t="n">
        <f aca="false" ca="false" dt2D="false" dtr="false" t="normal">COUNTIF(AA359:AL359, "&gt;0")</f>
        <v>1</v>
      </c>
      <c r="AQ359" s="4" t="n">
        <f aca="false" ca="false" dt2D="false" dtr="false" t="normal">COUNTIF(AM359:AO359, "&gt;0")</f>
        <v>3</v>
      </c>
      <c r="AR359" s="4" t="n">
        <f aca="false" ca="false" dt2D="false" dtr="false" t="normal">+AP359+AQ359</f>
        <v>4</v>
      </c>
    </row>
    <row customHeight="true" ht="12.75" outlineLevel="0" r="360">
      <c r="A360" s="49" t="n">
        <f aca="false" ca="false" dt2D="false" dtr="false" t="normal">+A359+1</f>
        <v>346</v>
      </c>
      <c r="B360" s="49" t="n">
        <f aca="false" ca="false" dt2D="false" dtr="false" t="normal">+B359+1</f>
        <v>117</v>
      </c>
      <c r="C360" s="50" t="s">
        <v>68</v>
      </c>
      <c r="D360" s="49" t="s">
        <v>481</v>
      </c>
      <c r="E360" s="53" t="s">
        <v>67</v>
      </c>
      <c r="F360" s="52" t="s">
        <v>56</v>
      </c>
      <c r="G360" s="52" t="n">
        <v>10</v>
      </c>
      <c r="H360" s="52" t="n">
        <v>2</v>
      </c>
      <c r="I360" s="53" t="n">
        <v>6147.3</v>
      </c>
      <c r="J360" s="53" t="n">
        <v>6097</v>
      </c>
      <c r="K360" s="53" t="n">
        <v>50.3000000000002</v>
      </c>
      <c r="L360" s="51" t="n">
        <v>217</v>
      </c>
      <c r="M360" s="54" t="n">
        <f aca="false" ca="false" dt2D="false" dtr="false" t="normal">SUM(N360:R360)</f>
        <v>8704638.260000002</v>
      </c>
      <c r="N360" s="54" t="n"/>
      <c r="O360" s="54" t="n"/>
      <c r="P360" s="54" t="n">
        <v>0</v>
      </c>
      <c r="Q360" s="54" t="n">
        <v>1253014.992</v>
      </c>
      <c r="R360" s="54" t="n">
        <v>7451623.268</v>
      </c>
      <c r="S360" s="54" t="n">
        <f aca="false" ca="false" dt2D="false" dtr="false" t="normal">+Z360-M360</f>
        <v>0</v>
      </c>
      <c r="T360" s="54" t="n">
        <f aca="false" ca="false" dt2D="false" dtr="false" t="normal">$M360/($J360+$K360)</f>
        <v>1416.0099978852506</v>
      </c>
      <c r="U360" s="54" t="n">
        <f aca="false" ca="false" dt2D="false" dtr="false" t="normal">$M360/($J360+$K360)</f>
        <v>1416.0099978852506</v>
      </c>
      <c r="V360" s="52" t="n">
        <v>2026</v>
      </c>
      <c r="W360" s="56" t="n">
        <v>0</v>
      </c>
      <c r="X360" s="56" t="n">
        <f aca="false" ca="false" dt2D="false" dtr="false" t="normal">+(J360*16.89+K360*28.62)*12</f>
        <v>1253014.992</v>
      </c>
      <c r="Y360" s="56" t="n">
        <f aca="false" ca="false" dt2D="false" dtr="false" t="normal">+(J360*16.89+K360*28.62)*12*30-'[3]Лист1'!$AQ$314</f>
        <v>37139396.21000001</v>
      </c>
      <c r="Z360" s="72" t="n">
        <f aca="false" ca="true" dt2D="false" dtr="false" t="normal">SUBTOTAL(9, AA360:AO360)</f>
        <v>8704638.260000002</v>
      </c>
      <c r="AA360" s="58" t="n"/>
      <c r="AB360" s="58" t="n"/>
      <c r="AC360" s="58" t="n"/>
      <c r="AD360" s="58" t="n"/>
      <c r="AE360" s="58" t="n"/>
      <c r="AF360" s="58" t="n"/>
      <c r="AG360" s="58" t="n">
        <v>0</v>
      </c>
      <c r="AH360" s="58" t="n"/>
      <c r="AI360" s="58" t="n">
        <v>7666523.11</v>
      </c>
      <c r="AJ360" s="58" t="n"/>
      <c r="AK360" s="58" t="n"/>
      <c r="AL360" s="58" t="n"/>
      <c r="AM360" s="58" t="n">
        <v>783417.44</v>
      </c>
      <c r="AN360" s="58" t="n">
        <v>87046.38</v>
      </c>
      <c r="AO360" s="58" t="n">
        <v>167651.33</v>
      </c>
      <c r="AP360" s="4" t="n">
        <f aca="false" ca="false" dt2D="false" dtr="false" t="normal">COUNTIF(AA360:AL360, "&gt;0")</f>
        <v>1</v>
      </c>
      <c r="AQ360" s="4" t="n">
        <f aca="false" ca="false" dt2D="false" dtr="false" t="normal">COUNTIF(AM360:AO360, "&gt;0")</f>
        <v>3</v>
      </c>
      <c r="AR360" s="4" t="n">
        <f aca="false" ca="false" dt2D="false" dtr="false" t="normal">+AP360+AQ360</f>
        <v>4</v>
      </c>
    </row>
    <row customHeight="true" ht="12.75" outlineLevel="0" r="361">
      <c r="A361" s="49" t="n">
        <f aca="false" ca="false" dt2D="false" dtr="false" t="normal">+A360+1</f>
        <v>347</v>
      </c>
      <c r="B361" s="49" t="n">
        <f aca="false" ca="false" dt2D="false" dtr="false" t="normal">+B360+1</f>
        <v>118</v>
      </c>
      <c r="C361" s="50" t="s">
        <v>68</v>
      </c>
      <c r="D361" s="49" t="s">
        <v>482</v>
      </c>
      <c r="E361" s="53" t="s">
        <v>98</v>
      </c>
      <c r="F361" s="52" t="s">
        <v>56</v>
      </c>
      <c r="G361" s="52" t="n">
        <v>10</v>
      </c>
      <c r="H361" s="52" t="n">
        <v>1</v>
      </c>
      <c r="I361" s="53" t="n">
        <v>2810.5</v>
      </c>
      <c r="J361" s="53" t="n">
        <v>2810.5</v>
      </c>
      <c r="K361" s="53" t="n">
        <v>0</v>
      </c>
      <c r="L361" s="51" t="n">
        <v>90</v>
      </c>
      <c r="M361" s="54" t="n">
        <f aca="false" ca="false" dt2D="false" dtr="false" t="normal">SUM(N361:R361)</f>
        <v>10908506.09</v>
      </c>
      <c r="N361" s="54" t="n"/>
      <c r="O361" s="54" t="n"/>
      <c r="P361" s="54" t="n">
        <v>0</v>
      </c>
      <c r="Q361" s="54" t="n">
        <v>569632.14</v>
      </c>
      <c r="R361" s="54" t="n">
        <v>10338873.95</v>
      </c>
      <c r="S361" s="54" t="n">
        <f aca="false" ca="false" dt2D="false" dtr="false" t="normal">+Z361-M361</f>
        <v>0</v>
      </c>
      <c r="T361" s="54" t="n">
        <f aca="false" ca="false" dt2D="false" dtr="false" t="normal">$M361/($J361+$K361)</f>
        <v>3881.3400071161714</v>
      </c>
      <c r="U361" s="54" t="n">
        <f aca="false" ca="false" dt2D="false" dtr="false" t="normal">$M361/($J361+$K361)</f>
        <v>3881.3400071161714</v>
      </c>
      <c r="V361" s="52" t="n">
        <v>2026</v>
      </c>
      <c r="W361" s="56" t="n">
        <v>0</v>
      </c>
      <c r="X361" s="56" t="n">
        <f aca="false" ca="false" dt2D="false" dtr="false" t="normal">+(J361*16.89+K361*28.62)*12</f>
        <v>569632.14</v>
      </c>
      <c r="Y361" s="56" t="n">
        <f aca="false" ca="false" dt2D="false" dtr="false" t="normal">+(J361*16.89+K361*28.62)*12*30-'[3]Лист1'!$AQ$306</f>
        <v>12545441.1</v>
      </c>
      <c r="Z361" s="72" t="n">
        <f aca="false" ca="true" dt2D="false" dtr="false" t="normal">SUBTOTAL(9, AA361:AO361)</f>
        <v>10908506.09</v>
      </c>
      <c r="AA361" s="58" t="n"/>
      <c r="AB361" s="58" t="n"/>
      <c r="AC361" s="58" t="n">
        <v>2366769.03</v>
      </c>
      <c r="AD361" s="58" t="n">
        <v>1512470.99</v>
      </c>
      <c r="AE361" s="58" t="n"/>
      <c r="AF361" s="58" t="n"/>
      <c r="AG361" s="58" t="n">
        <v>0</v>
      </c>
      <c r="AH361" s="58" t="n"/>
      <c r="AI361" s="58" t="n"/>
      <c r="AJ361" s="58" t="n">
        <v>5568806.38</v>
      </c>
      <c r="AK361" s="58" t="n"/>
      <c r="AL361" s="58" t="n"/>
      <c r="AM361" s="58" t="n">
        <v>1144764.99</v>
      </c>
      <c r="AN361" s="58" t="n">
        <v>109085.06</v>
      </c>
      <c r="AO361" s="58" t="n">
        <v>206609.64</v>
      </c>
      <c r="AP361" s="4" t="n">
        <f aca="false" ca="false" dt2D="false" dtr="false" t="normal">COUNTIF(AA361:AL361, "&gt;0")</f>
        <v>3</v>
      </c>
      <c r="AQ361" s="4" t="n">
        <f aca="false" ca="false" dt2D="false" dtr="false" t="normal">COUNTIF(AM361:AO361, "&gt;0")</f>
        <v>3</v>
      </c>
      <c r="AR361" s="4" t="n">
        <f aca="false" ca="false" dt2D="false" dtr="false" t="normal">+AP361+AQ361</f>
        <v>6</v>
      </c>
    </row>
    <row customHeight="true" ht="12.75" outlineLevel="0" r="362">
      <c r="A362" s="49" t="n">
        <f aca="false" ca="false" dt2D="false" dtr="false" t="normal">+A361+1</f>
        <v>348</v>
      </c>
      <c r="B362" s="49" t="n">
        <f aca="false" ca="false" dt2D="false" dtr="false" t="normal">+B361+1</f>
        <v>119</v>
      </c>
      <c r="C362" s="50" t="s">
        <v>68</v>
      </c>
      <c r="D362" s="49" t="s">
        <v>483</v>
      </c>
      <c r="E362" s="53" t="s">
        <v>98</v>
      </c>
      <c r="F362" s="52" t="s">
        <v>56</v>
      </c>
      <c r="G362" s="52" t="n">
        <v>10</v>
      </c>
      <c r="H362" s="52" t="n">
        <v>1</v>
      </c>
      <c r="I362" s="53" t="n">
        <v>2751.2</v>
      </c>
      <c r="J362" s="53" t="n">
        <v>2751.2</v>
      </c>
      <c r="K362" s="53" t="n">
        <v>0</v>
      </c>
      <c r="L362" s="51" t="n">
        <v>107</v>
      </c>
      <c r="M362" s="54" t="n">
        <f aca="false" ca="false" dt2D="false" dtr="false" t="normal">SUM(N362:R362)</f>
        <v>6259007.52</v>
      </c>
      <c r="N362" s="54" t="n"/>
      <c r="O362" s="54" t="n">
        <v>4999193.294</v>
      </c>
      <c r="P362" s="54" t="n">
        <v>0</v>
      </c>
      <c r="Q362" s="54" t="n">
        <v>557613.216</v>
      </c>
      <c r="R362" s="54" t="n">
        <v>702201.01</v>
      </c>
      <c r="S362" s="54" t="n">
        <f aca="false" ca="false" dt2D="false" dtr="false" t="normal">+Z362-M362</f>
        <v>0</v>
      </c>
      <c r="T362" s="54" t="n">
        <f aca="false" ca="false" dt2D="false" dtr="false" t="normal">$M362/($J362+$K362)</f>
        <v>2275.010002907822</v>
      </c>
      <c r="U362" s="54" t="n">
        <f aca="false" ca="false" dt2D="false" dtr="false" t="normal">$M362/($J362+$K362)</f>
        <v>2275.010002907822</v>
      </c>
      <c r="V362" s="52" t="n">
        <v>2026</v>
      </c>
      <c r="W362" s="56" t="n">
        <v>0</v>
      </c>
      <c r="X362" s="56" t="n">
        <f aca="false" ca="false" dt2D="false" dtr="false" t="normal">+(J362*16.89+K362*28.62)*12</f>
        <v>557613.216</v>
      </c>
      <c r="Y362" s="56" t="n">
        <f aca="false" ca="false" dt2D="false" dtr="false" t="normal">+(J362*16.89+K362*28.62)*12*30-'[3]Лист1'!$AQ$328</f>
        <v>702201.0099999998</v>
      </c>
      <c r="Z362" s="72" t="n">
        <f aca="false" ca="true" dt2D="false" dtr="false" t="normal">SUBTOTAL(9, AA362:AO362)</f>
        <v>6259007.52</v>
      </c>
      <c r="AA362" s="58" t="n"/>
      <c r="AB362" s="58" t="n"/>
      <c r="AC362" s="58" t="n"/>
      <c r="AD362" s="58" t="n"/>
      <c r="AE362" s="58" t="n"/>
      <c r="AF362" s="58" t="n"/>
      <c r="AG362" s="58" t="n">
        <v>0</v>
      </c>
      <c r="AH362" s="58" t="n"/>
      <c r="AI362" s="58" t="n"/>
      <c r="AJ362" s="58" t="n">
        <v>5451307.63</v>
      </c>
      <c r="AK362" s="58" t="n"/>
      <c r="AL362" s="58" t="n"/>
      <c r="AM362" s="58" t="n">
        <v>625900.75</v>
      </c>
      <c r="AN362" s="58" t="n">
        <v>62590.08</v>
      </c>
      <c r="AO362" s="58" t="n">
        <v>119209.06</v>
      </c>
      <c r="AP362" s="4" t="n">
        <f aca="false" ca="false" dt2D="false" dtr="false" t="normal">COUNTIF(AA362:AL362, "&gt;0")</f>
        <v>1</v>
      </c>
      <c r="AQ362" s="4" t="n">
        <f aca="false" ca="false" dt2D="false" dtr="false" t="normal">COUNTIF(AM362:AO362, "&gt;0")</f>
        <v>3</v>
      </c>
      <c r="AR362" s="4" t="n">
        <f aca="false" ca="false" dt2D="false" dtr="false" t="normal">+AP362+AQ362</f>
        <v>4</v>
      </c>
    </row>
    <row customHeight="true" ht="12.75" outlineLevel="0" r="363">
      <c r="A363" s="49" t="n">
        <f aca="false" ca="false" dt2D="false" dtr="false" t="normal">+A362+1</f>
        <v>349</v>
      </c>
      <c r="B363" s="49" t="n">
        <f aca="false" ca="false" dt2D="false" dtr="false" t="normal">+B362+1</f>
        <v>120</v>
      </c>
      <c r="C363" s="50" t="s">
        <v>68</v>
      </c>
      <c r="D363" s="49" t="s">
        <v>484</v>
      </c>
      <c r="E363" s="53" t="s">
        <v>188</v>
      </c>
      <c r="F363" s="52" t="s">
        <v>56</v>
      </c>
      <c r="G363" s="52" t="n">
        <v>10</v>
      </c>
      <c r="H363" s="52" t="n">
        <v>1</v>
      </c>
      <c r="I363" s="53" t="n">
        <v>2806.4</v>
      </c>
      <c r="J363" s="53" t="n">
        <v>2806.4</v>
      </c>
      <c r="K363" s="53" t="n">
        <v>0</v>
      </c>
      <c r="L363" s="51" t="n">
        <v>105</v>
      </c>
      <c r="M363" s="54" t="n">
        <f aca="false" ca="false" dt2D="false" dtr="false" t="normal">SUM(N363:R363)</f>
        <v>2713480.0999999996</v>
      </c>
      <c r="N363" s="54" t="n"/>
      <c r="O363" s="54" t="n"/>
      <c r="P363" s="54" t="n">
        <v>0</v>
      </c>
      <c r="Q363" s="54" t="n">
        <v>568801.152</v>
      </c>
      <c r="R363" s="54" t="n">
        <v>2144678.948</v>
      </c>
      <c r="S363" s="54" t="n">
        <f aca="false" ca="false" dt2D="false" dtr="false" t="normal">+Z363-M363</f>
        <v>0</v>
      </c>
      <c r="T363" s="54" t="n">
        <f aca="false" ca="false" dt2D="false" dtr="false" t="normal">$M363/($J363+$K363)</f>
        <v>966.8900014253134</v>
      </c>
      <c r="U363" s="54" t="n">
        <f aca="false" ca="false" dt2D="false" dtr="false" t="normal">$M363/($J363+$K363)</f>
        <v>966.8900014253134</v>
      </c>
      <c r="V363" s="52" t="n">
        <v>2026</v>
      </c>
      <c r="W363" s="56" t="n">
        <v>0</v>
      </c>
      <c r="X363" s="56" t="n">
        <f aca="false" ca="false" dt2D="false" dtr="false" t="normal">+(J363*16.89+K363*28.62)*12</f>
        <v>568801.152</v>
      </c>
      <c r="Y363" s="56" t="n">
        <f aca="false" ca="false" dt2D="false" dtr="false" t="normal">+(J363*16.89+K363*28.62)*12*30-'[3]Лист1'!$AQ$329</f>
        <v>9325342.629999999</v>
      </c>
      <c r="Z363" s="72" t="n">
        <f aca="false" ca="true" dt2D="false" dtr="false" t="normal">SUBTOTAL(9, AA363:AO363)</f>
        <v>2713480.1</v>
      </c>
      <c r="AA363" s="58" t="n"/>
      <c r="AB363" s="58" t="n"/>
      <c r="AC363" s="58" t="n">
        <v>2363316.35</v>
      </c>
      <c r="AD363" s="58" t="n"/>
      <c r="AE363" s="58" t="n"/>
      <c r="AF363" s="58" t="n"/>
      <c r="AG363" s="58" t="n">
        <v>0</v>
      </c>
      <c r="AH363" s="58" t="n"/>
      <c r="AI363" s="58" t="n"/>
      <c r="AJ363" s="58" t="n"/>
      <c r="AK363" s="58" t="n"/>
      <c r="AL363" s="58" t="n"/>
      <c r="AM363" s="58" t="n">
        <v>271348.01</v>
      </c>
      <c r="AN363" s="58" t="n">
        <v>27134.8</v>
      </c>
      <c r="AO363" s="58" t="n">
        <v>51680.94</v>
      </c>
      <c r="AP363" s="4" t="n">
        <f aca="false" ca="false" dt2D="false" dtr="false" t="normal">COUNTIF(AA363:AL363, "&gt;0")</f>
        <v>1</v>
      </c>
      <c r="AQ363" s="4" t="n">
        <f aca="false" ca="false" dt2D="false" dtr="false" t="normal">COUNTIF(AM363:AO363, "&gt;0")</f>
        <v>3</v>
      </c>
      <c r="AR363" s="4" t="n">
        <f aca="false" ca="false" dt2D="false" dtr="false" t="normal">+AP363+AQ363</f>
        <v>4</v>
      </c>
    </row>
    <row customHeight="true" ht="12.75" outlineLevel="0" r="364">
      <c r="A364" s="49" t="n">
        <f aca="false" ca="false" dt2D="false" dtr="false" t="normal">+A363+1</f>
        <v>350</v>
      </c>
      <c r="B364" s="49" t="n">
        <f aca="false" ca="false" dt2D="false" dtr="false" t="normal">+B363+1</f>
        <v>121</v>
      </c>
      <c r="C364" s="50" t="s">
        <v>68</v>
      </c>
      <c r="D364" s="49" t="s">
        <v>485</v>
      </c>
      <c r="E364" s="53" t="s">
        <v>98</v>
      </c>
      <c r="F364" s="52" t="s">
        <v>56</v>
      </c>
      <c r="G364" s="52" t="n">
        <v>10</v>
      </c>
      <c r="H364" s="52" t="n">
        <v>1</v>
      </c>
      <c r="I364" s="53" t="n">
        <v>2780.2</v>
      </c>
      <c r="J364" s="53" t="n">
        <v>2444.1</v>
      </c>
      <c r="K364" s="53" t="n">
        <v>336.1</v>
      </c>
      <c r="L364" s="51" t="n">
        <v>81</v>
      </c>
      <c r="M364" s="54" t="n">
        <f aca="false" ca="false" dt2D="false" dtr="false" t="normal">SUM(N364:R364)</f>
        <v>9013130.38</v>
      </c>
      <c r="N364" s="54" t="n"/>
      <c r="O364" s="54" t="n"/>
      <c r="P364" s="54" t="n">
        <v>0</v>
      </c>
      <c r="Q364" s="54" t="n">
        <v>610800.372</v>
      </c>
      <c r="R364" s="54" t="n">
        <v>8402330.008</v>
      </c>
      <c r="S364" s="54" t="n">
        <f aca="false" ca="false" dt2D="false" dtr="false" t="normal">+Z364-M364</f>
        <v>0</v>
      </c>
      <c r="T364" s="54" t="n">
        <f aca="false" ca="false" dt2D="false" dtr="false" t="normal">$M364/($J364+$K364)</f>
        <v>3241.9000000000005</v>
      </c>
      <c r="U364" s="54" t="n">
        <f aca="false" ca="false" dt2D="false" dtr="false" t="normal">$M364/($J364+$K364)</f>
        <v>3241.9000000000005</v>
      </c>
      <c r="V364" s="52" t="n">
        <v>2026</v>
      </c>
      <c r="W364" s="56" t="n">
        <v>0</v>
      </c>
      <c r="X364" s="56" t="n">
        <f aca="false" ca="false" dt2D="false" dtr="false" t="normal">+(J364*16.89+K364*28.62)*12</f>
        <v>610800.372</v>
      </c>
      <c r="Y364" s="56" t="n">
        <f aca="false" ca="false" dt2D="false" dtr="false" t="normal">+(J364*16.89+K364*28.62)*12*30-'[3]Лист1'!$AQ$323</f>
        <v>16086177.99</v>
      </c>
      <c r="Z364" s="72" t="n">
        <f aca="false" ca="true" dt2D="false" dtr="false" t="normal">SUBTOTAL(9, AA364:AO364)</f>
        <v>9013130.38</v>
      </c>
      <c r="AA364" s="58" t="n"/>
      <c r="AB364" s="58" t="n"/>
      <c r="AC364" s="58" t="n">
        <v>2341252.89</v>
      </c>
      <c r="AD364" s="58" t="n"/>
      <c r="AE364" s="58" t="n"/>
      <c r="AF364" s="58" t="n"/>
      <c r="AG364" s="58" t="n">
        <v>0</v>
      </c>
      <c r="AH364" s="58" t="n"/>
      <c r="AI364" s="58" t="n"/>
      <c r="AJ364" s="58" t="n">
        <v>5508769.07</v>
      </c>
      <c r="AK364" s="58" t="n"/>
      <c r="AL364" s="58" t="n"/>
      <c r="AM364" s="58" t="n">
        <v>901313.04</v>
      </c>
      <c r="AN364" s="58" t="n">
        <v>90131.3</v>
      </c>
      <c r="AO364" s="58" t="n">
        <v>171664.08</v>
      </c>
      <c r="AP364" s="4" t="n">
        <f aca="false" ca="false" dt2D="false" dtr="false" t="normal">COUNTIF(AA364:AL364, "&gt;0")</f>
        <v>2</v>
      </c>
      <c r="AQ364" s="4" t="n">
        <f aca="false" ca="false" dt2D="false" dtr="false" t="normal">COUNTIF(AM364:AO364, "&gt;0")</f>
        <v>3</v>
      </c>
      <c r="AR364" s="4" t="n">
        <f aca="false" ca="false" dt2D="false" dtr="false" t="normal">+AP364+AQ364</f>
        <v>5</v>
      </c>
    </row>
    <row customHeight="true" ht="12.75" outlineLevel="0" r="365">
      <c r="A365" s="49" t="n">
        <f aca="false" ca="false" dt2D="false" dtr="false" t="normal">+A364+1</f>
        <v>351</v>
      </c>
      <c r="B365" s="49" t="n">
        <f aca="false" ca="false" dt2D="false" dtr="false" t="normal">+B364+1</f>
        <v>122</v>
      </c>
      <c r="C365" s="50" t="s">
        <v>68</v>
      </c>
      <c r="D365" s="49" t="s">
        <v>486</v>
      </c>
      <c r="E365" s="53" t="s">
        <v>102</v>
      </c>
      <c r="F365" s="52" t="s">
        <v>56</v>
      </c>
      <c r="G365" s="52" t="n">
        <v>5</v>
      </c>
      <c r="H365" s="52" t="n">
        <v>4</v>
      </c>
      <c r="I365" s="53" t="n">
        <v>3083.5</v>
      </c>
      <c r="J365" s="53" t="n">
        <v>2871.7</v>
      </c>
      <c r="K365" s="53" t="n">
        <v>211.8</v>
      </c>
      <c r="L365" s="51" t="n">
        <v>133</v>
      </c>
      <c r="M365" s="54" t="n">
        <f aca="false" ca="false" dt2D="false" dtr="false" t="normal">SUM(N365:R365)</f>
        <v>10597496.13</v>
      </c>
      <c r="N365" s="54" t="n"/>
      <c r="O365" s="54" t="n"/>
      <c r="P365" s="54" t="n">
        <v>0</v>
      </c>
      <c r="Q365" s="54" t="n">
        <v>502573.74</v>
      </c>
      <c r="R365" s="54" t="n">
        <v>10094922.39</v>
      </c>
      <c r="S365" s="54" t="n">
        <f aca="false" ca="false" dt2D="false" dtr="false" t="normal">+Z365-M365</f>
        <v>0</v>
      </c>
      <c r="T365" s="54" t="n">
        <f aca="false" ca="false" dt2D="false" dtr="false" t="normal">$M365/($J365+$K365)</f>
        <v>3436.839996756932</v>
      </c>
      <c r="U365" s="54" t="n">
        <f aca="false" ca="false" dt2D="false" dtr="false" t="normal">$M365/($J365+$K365)</f>
        <v>3436.839996756932</v>
      </c>
      <c r="V365" s="52" t="n">
        <v>2026</v>
      </c>
      <c r="W365" s="56" t="n">
        <v>0</v>
      </c>
      <c r="X365" s="56" t="n">
        <f aca="false" ca="false" dt2D="false" dtr="false" t="normal">+(J365*12.71+K365*25.41)*12</f>
        <v>502573.74000000005</v>
      </c>
      <c r="Y365" s="56" t="n">
        <f aca="false" ca="false" dt2D="false" dtr="false" t="normal">+(J365*12.71+K365*25.41)*12*30-'[3]Лист1'!$AQ$336</f>
        <v>14147809.98</v>
      </c>
      <c r="Z365" s="72" t="n">
        <f aca="false" ca="true" dt2D="false" dtr="false" t="normal">SUBTOTAL(9, AA365:AO365)</f>
        <v>10597496.13</v>
      </c>
      <c r="AA365" s="58" t="n"/>
      <c r="AB365" s="58" t="n"/>
      <c r="AC365" s="58" t="n">
        <v>3031812.49</v>
      </c>
      <c r="AD365" s="58" t="n"/>
      <c r="AE365" s="58" t="n"/>
      <c r="AF365" s="58" t="n"/>
      <c r="AG365" s="58" t="n">
        <v>0</v>
      </c>
      <c r="AH365" s="58" t="n"/>
      <c r="AI365" s="58" t="n"/>
      <c r="AJ365" s="58" t="n">
        <v>6198119.16</v>
      </c>
      <c r="AK365" s="58" t="n"/>
      <c r="AL365" s="58" t="n"/>
      <c r="AM365" s="58" t="n">
        <v>1059749.61</v>
      </c>
      <c r="AN365" s="58" t="n">
        <v>105974.96</v>
      </c>
      <c r="AO365" s="58" t="n">
        <v>201839.91</v>
      </c>
      <c r="AP365" s="4" t="n">
        <f aca="false" ca="false" dt2D="false" dtr="false" t="normal">COUNTIF(AA365:AL365, "&gt;0")</f>
        <v>2</v>
      </c>
      <c r="AQ365" s="4" t="n">
        <f aca="false" ca="false" dt2D="false" dtr="false" t="normal">COUNTIF(AM365:AO365, "&gt;0")</f>
        <v>3</v>
      </c>
      <c r="AR365" s="4" t="n">
        <f aca="false" ca="false" dt2D="false" dtr="false" t="normal">+AP365+AQ365</f>
        <v>5</v>
      </c>
    </row>
    <row customHeight="true" ht="12.75" outlineLevel="0" r="366">
      <c r="A366" s="49" t="n">
        <f aca="false" ca="false" dt2D="false" dtr="false" t="normal">+A365+1</f>
        <v>352</v>
      </c>
      <c r="B366" s="49" t="n">
        <f aca="false" ca="false" dt2D="false" dtr="false" t="normal">+B365+1</f>
        <v>123</v>
      </c>
      <c r="C366" s="50" t="s">
        <v>68</v>
      </c>
      <c r="D366" s="49" t="s">
        <v>487</v>
      </c>
      <c r="E366" s="53" t="s">
        <v>125</v>
      </c>
      <c r="F366" s="52" t="s">
        <v>56</v>
      </c>
      <c r="G366" s="52" t="n">
        <v>5</v>
      </c>
      <c r="H366" s="52" t="n">
        <v>3</v>
      </c>
      <c r="I366" s="53" t="n">
        <v>3626.5</v>
      </c>
      <c r="J366" s="53" t="n">
        <v>3223.4</v>
      </c>
      <c r="K366" s="53" t="n">
        <v>403.1</v>
      </c>
      <c r="L366" s="51" t="n">
        <v>332</v>
      </c>
      <c r="M366" s="54" t="n">
        <f aca="false" ca="false" dt2D="false" dtr="false" t="normal">SUM(N366:R366)</f>
        <v>12463700.26</v>
      </c>
      <c r="N366" s="54" t="n"/>
      <c r="O366" s="54" t="n"/>
      <c r="P366" s="54" t="n">
        <v>0</v>
      </c>
      <c r="Q366" s="54" t="n">
        <v>1598655.99</v>
      </c>
      <c r="R366" s="54" t="n">
        <v>10865044.27</v>
      </c>
      <c r="S366" s="54" t="n">
        <f aca="false" ca="false" dt2D="false" dtr="false" t="normal">+Z366-M366</f>
        <v>0</v>
      </c>
      <c r="T366" s="54" t="n">
        <f aca="false" ca="false" dt2D="false" dtr="false" t="normal">$M366/($J366+$K366)</f>
        <v>3436.84</v>
      </c>
      <c r="U366" s="54" t="n">
        <f aca="false" ca="false" dt2D="false" dtr="false" t="normal">$M366/($J366+$K366)</f>
        <v>3436.84</v>
      </c>
      <c r="V366" s="52" t="n">
        <v>2026</v>
      </c>
      <c r="W366" s="56" t="n">
        <v>984109.77</v>
      </c>
      <c r="X366" s="56" t="n">
        <f aca="false" ca="false" dt2D="false" dtr="false" t="normal">+(J366*12.71+K366*25.41)*12</f>
        <v>614546.2200000001</v>
      </c>
      <c r="Y366" s="56" t="n">
        <f aca="false" ca="false" dt2D="false" dtr="false" t="normal">+(J366*12.71+K366*25.41)*12*30</f>
        <v>18436386.6</v>
      </c>
      <c r="Z366" s="72" t="n">
        <f aca="false" ca="true" dt2D="false" dtr="false" t="normal">SUBTOTAL(9, AA366:AO366)</f>
        <v>12463700.26</v>
      </c>
      <c r="AA366" s="58" t="n"/>
      <c r="AB366" s="58" t="n"/>
      <c r="AC366" s="58" t="n">
        <v>3565710.39</v>
      </c>
      <c r="AD366" s="58" t="n"/>
      <c r="AE366" s="58" t="n"/>
      <c r="AF366" s="58" t="n"/>
      <c r="AG366" s="58" t="n">
        <v>0</v>
      </c>
      <c r="AH366" s="58" t="n"/>
      <c r="AI366" s="58" t="n"/>
      <c r="AJ366" s="58" t="n">
        <v>7289599.2</v>
      </c>
      <c r="AK366" s="58" t="n"/>
      <c r="AL366" s="58" t="n"/>
      <c r="AM366" s="58" t="n">
        <v>1246370.03</v>
      </c>
      <c r="AN366" s="58" t="n">
        <v>124637</v>
      </c>
      <c r="AO366" s="58" t="n">
        <v>237383.64</v>
      </c>
      <c r="AP366" s="4" t="n">
        <f aca="false" ca="false" dt2D="false" dtr="false" t="normal">COUNTIF(AA366:AL366, "&gt;0")</f>
        <v>2</v>
      </c>
      <c r="AQ366" s="4" t="n">
        <f aca="false" ca="false" dt2D="false" dtr="false" t="normal">COUNTIF(AM366:AO366, "&gt;0")</f>
        <v>3</v>
      </c>
      <c r="AR366" s="4" t="n">
        <f aca="false" ca="false" dt2D="false" dtr="false" t="normal">+AP366+AQ366</f>
        <v>5</v>
      </c>
    </row>
    <row customHeight="true" ht="12.75" outlineLevel="0" r="367">
      <c r="A367" s="49" t="n">
        <f aca="false" ca="false" dt2D="false" dtr="false" t="normal">+A366+1</f>
        <v>353</v>
      </c>
      <c r="B367" s="49" t="n">
        <f aca="false" ca="false" dt2D="false" dtr="false" t="normal">+B366+1</f>
        <v>124</v>
      </c>
      <c r="C367" s="50" t="s">
        <v>68</v>
      </c>
      <c r="D367" s="49" t="s">
        <v>488</v>
      </c>
      <c r="E367" s="53" t="s">
        <v>75</v>
      </c>
      <c r="F367" s="52" t="s">
        <v>56</v>
      </c>
      <c r="G367" s="52" t="n">
        <v>9</v>
      </c>
      <c r="H367" s="52" t="n">
        <v>1</v>
      </c>
      <c r="I367" s="53" t="n">
        <v>2677.3</v>
      </c>
      <c r="J367" s="53" t="n">
        <v>2677.3</v>
      </c>
      <c r="K367" s="53" t="n">
        <v>0</v>
      </c>
      <c r="L367" s="51" t="n">
        <v>97</v>
      </c>
      <c r="M367" s="54" t="n">
        <f aca="false" ca="false" dt2D="false" dtr="false" t="normal">SUM(N367:R367)</f>
        <v>11593940.55</v>
      </c>
      <c r="N367" s="54" t="n"/>
      <c r="O367" s="54" t="n"/>
      <c r="P367" s="54" t="n">
        <v>0</v>
      </c>
      <c r="Q367" s="54" t="n">
        <v>813023.914</v>
      </c>
      <c r="R367" s="54" t="n">
        <v>10780916.636</v>
      </c>
      <c r="S367" s="54" t="n">
        <f aca="false" ca="false" dt2D="false" dtr="false" t="normal">+Z367-M367</f>
        <v>0</v>
      </c>
      <c r="T367" s="54" t="n">
        <f aca="false" ca="false" dt2D="false" dtr="false" t="normal">$M367/($J367+$K367)</f>
        <v>4330.459997011915</v>
      </c>
      <c r="U367" s="54" t="n">
        <f aca="false" ca="false" dt2D="false" dtr="false" t="normal">$M367/($J367+$K367)</f>
        <v>4330.459997011915</v>
      </c>
      <c r="V367" s="52" t="n">
        <v>2026</v>
      </c>
      <c r="W367" s="56" t="n">
        <v>270388.75</v>
      </c>
      <c r="X367" s="56" t="n">
        <f aca="false" ca="false" dt2D="false" dtr="false" t="normal">+(J367*16.89+K367*28.62)*12</f>
        <v>542635.164</v>
      </c>
      <c r="Y367" s="56" t="n">
        <f aca="false" ca="false" dt2D="false" dtr="false" t="normal">+(J367*16.89+K367*28.62)*12*30</f>
        <v>16279054.92</v>
      </c>
      <c r="Z367" s="72" t="n">
        <f aca="false" ca="true" dt2D="false" dtr="false" t="normal">SUBTOTAL(9, AA367:AO367)</f>
        <v>11593940.55</v>
      </c>
      <c r="AA367" s="58" t="n"/>
      <c r="AB367" s="58" t="n"/>
      <c r="AC367" s="58" t="n"/>
      <c r="AD367" s="58" t="n">
        <v>1440789.38</v>
      </c>
      <c r="AE367" s="58" t="n"/>
      <c r="AF367" s="58" t="n"/>
      <c r="AG367" s="58" t="n">
        <v>0</v>
      </c>
      <c r="AH367" s="58" t="n"/>
      <c r="AI367" s="58" t="n">
        <v>3338958.94</v>
      </c>
      <c r="AJ367" s="58" t="n">
        <v>5304880.02</v>
      </c>
      <c r="AK367" s="58" t="n"/>
      <c r="AL367" s="58" t="n"/>
      <c r="AM367" s="58" t="n">
        <v>1172842.4</v>
      </c>
      <c r="AN367" s="58" t="n">
        <v>115939.41</v>
      </c>
      <c r="AO367" s="58" t="n">
        <v>220530.4</v>
      </c>
      <c r="AP367" s="4" t="n">
        <f aca="false" ca="false" dt2D="false" dtr="false" t="normal">COUNTIF(AA367:AL367, "&gt;0")</f>
        <v>3</v>
      </c>
      <c r="AQ367" s="4" t="n">
        <f aca="false" ca="false" dt2D="false" dtr="false" t="normal">COUNTIF(AM367:AO367, "&gt;0")</f>
        <v>3</v>
      </c>
      <c r="AR367" s="4" t="n">
        <f aca="false" ca="false" dt2D="false" dtr="false" t="normal">+AP367+AQ367</f>
        <v>6</v>
      </c>
    </row>
    <row customHeight="true" ht="12.75" outlineLevel="0" r="368">
      <c r="A368" s="49" t="n">
        <f aca="false" ca="false" dt2D="false" dtr="false" t="normal">+A367+1</f>
        <v>354</v>
      </c>
      <c r="B368" s="49" t="n">
        <f aca="false" ca="false" dt2D="false" dtr="false" t="normal">+B367+1</f>
        <v>125</v>
      </c>
      <c r="C368" s="50" t="s">
        <v>68</v>
      </c>
      <c r="D368" s="49" t="s">
        <v>489</v>
      </c>
      <c r="E368" s="53" t="s">
        <v>75</v>
      </c>
      <c r="F368" s="52" t="s">
        <v>56</v>
      </c>
      <c r="G368" s="52" t="n">
        <v>9</v>
      </c>
      <c r="H368" s="52" t="n">
        <v>1</v>
      </c>
      <c r="I368" s="53" t="n">
        <v>2674.6</v>
      </c>
      <c r="J368" s="53" t="n">
        <v>2674.6</v>
      </c>
      <c r="K368" s="53" t="n">
        <v>0</v>
      </c>
      <c r="L368" s="51" t="n">
        <v>93</v>
      </c>
      <c r="M368" s="54" t="n">
        <f aca="false" ca="false" dt2D="false" dtr="false" t="normal">SUM(N368:R368)</f>
        <v>11296253.34</v>
      </c>
      <c r="N368" s="54" t="n"/>
      <c r="O368" s="54" t="n"/>
      <c r="P368" s="54" t="n">
        <v>0</v>
      </c>
      <c r="Q368" s="54" t="n">
        <v>2642899.338</v>
      </c>
      <c r="R368" s="54" t="n">
        <v>8653354.002</v>
      </c>
      <c r="S368" s="54" t="n">
        <f aca="false" ca="false" dt2D="false" dtr="false" t="normal">+Z368-M368</f>
        <v>0</v>
      </c>
      <c r="T368" s="54" t="n">
        <f aca="false" ca="false" dt2D="false" dtr="false" t="normal">$M368/($J368+$K368)</f>
        <v>4223.530000747775</v>
      </c>
      <c r="U368" s="54" t="n">
        <f aca="false" ca="false" dt2D="false" dtr="false" t="normal">$M368/($J368+$K368)</f>
        <v>4223.530000747775</v>
      </c>
      <c r="V368" s="52" t="n">
        <v>2026</v>
      </c>
      <c r="W368" s="56" t="n">
        <v>2100811.41</v>
      </c>
      <c r="X368" s="56" t="n">
        <f aca="false" ca="false" dt2D="false" dtr="false" t="normal">+(J368*16.89+K368*28.62)*12</f>
        <v>542087.928</v>
      </c>
      <c r="Y368" s="56" t="n">
        <f aca="false" ca="false" dt2D="false" dtr="false" t="normal">+(J368*16.89+K368*28.62)*12*30</f>
        <v>16262637.839999998</v>
      </c>
      <c r="Z368" s="72" t="n">
        <f aca="false" ca="true" dt2D="false" dtr="false" t="normal">SUBTOTAL(9, AA368:AO368)</f>
        <v>11296253.34</v>
      </c>
      <c r="AA368" s="58" t="n"/>
      <c r="AB368" s="58" t="n">
        <v>3049441.08</v>
      </c>
      <c r="AC368" s="58" t="n"/>
      <c r="AD368" s="58" t="n">
        <v>1439336.38</v>
      </c>
      <c r="AE368" s="58" t="n"/>
      <c r="AF368" s="58" t="n"/>
      <c r="AG368" s="58" t="n">
        <v>0</v>
      </c>
      <c r="AH368" s="58" t="n"/>
      <c r="AI368" s="58" t="n"/>
      <c r="AJ368" s="58" t="n">
        <v>5299530.17</v>
      </c>
      <c r="AK368" s="58" t="n"/>
      <c r="AL368" s="58" t="n"/>
      <c r="AM368" s="58" t="n">
        <v>1180932.72</v>
      </c>
      <c r="AN368" s="58" t="n">
        <v>112962.53</v>
      </c>
      <c r="AO368" s="58" t="n">
        <v>214050.46</v>
      </c>
      <c r="AP368" s="4" t="n">
        <f aca="false" ca="false" dt2D="false" dtr="false" t="normal">COUNTIF(AA368:AL368, "&gt;0")</f>
        <v>3</v>
      </c>
      <c r="AQ368" s="4" t="n">
        <f aca="false" ca="false" dt2D="false" dtr="false" t="normal">COUNTIF(AM368:AO368, "&gt;0")</f>
        <v>3</v>
      </c>
      <c r="AR368" s="4" t="n">
        <f aca="false" ca="false" dt2D="false" dtr="false" t="normal">+AP368+AQ368</f>
        <v>6</v>
      </c>
    </row>
    <row customHeight="true" ht="12.75" outlineLevel="0" r="369">
      <c r="A369" s="49" t="n">
        <f aca="false" ca="false" dt2D="false" dtr="false" t="normal">+A368+1</f>
        <v>355</v>
      </c>
      <c r="B369" s="49" t="n">
        <f aca="false" ca="false" dt2D="false" dtr="false" t="normal">+B368+1</f>
        <v>126</v>
      </c>
      <c r="C369" s="50" t="s">
        <v>68</v>
      </c>
      <c r="D369" s="49" t="s">
        <v>490</v>
      </c>
      <c r="E369" s="53" t="s">
        <v>75</v>
      </c>
      <c r="F369" s="52" t="s">
        <v>56</v>
      </c>
      <c r="G369" s="52" t="n">
        <v>9</v>
      </c>
      <c r="H369" s="52" t="n">
        <v>1</v>
      </c>
      <c r="I369" s="53" t="n">
        <v>2676.6</v>
      </c>
      <c r="J369" s="53" t="n">
        <v>2676.6</v>
      </c>
      <c r="K369" s="53" t="n">
        <v>0</v>
      </c>
      <c r="L369" s="51" t="n">
        <v>109</v>
      </c>
      <c r="M369" s="54" t="n">
        <f aca="false" ca="false" dt2D="false" dtr="false" t="normal">SUM(N369:R369)</f>
        <v>8677269.539999997</v>
      </c>
      <c r="N369" s="54" t="n"/>
      <c r="O369" s="54" t="n"/>
      <c r="P369" s="54" t="n">
        <v>0</v>
      </c>
      <c r="Q369" s="54" t="n">
        <v>1185327.808</v>
      </c>
      <c r="R369" s="54" t="n">
        <v>7491941.732</v>
      </c>
      <c r="S369" s="54" t="n">
        <f aca="false" ca="false" dt2D="false" dtr="false" t="normal">+Z369-M369</f>
        <v>0</v>
      </c>
      <c r="T369" s="54" t="n">
        <f aca="false" ca="false" dt2D="false" dtr="false" t="normal">$M369/($J369+$K369)</f>
        <v>3241.899999999999</v>
      </c>
      <c r="U369" s="54" t="n">
        <f aca="false" ca="false" dt2D="false" dtr="false" t="normal">$M369/($J369+$K369)</f>
        <v>3241.899999999999</v>
      </c>
      <c r="V369" s="52" t="n">
        <v>2026</v>
      </c>
      <c r="W369" s="56" t="n">
        <v>642834.52</v>
      </c>
      <c r="X369" s="56" t="n">
        <f aca="false" ca="false" dt2D="false" dtr="false" t="normal">+(J369*16.89+K369*28.62)*12</f>
        <v>542493.288</v>
      </c>
      <c r="Y369" s="56" t="n">
        <f aca="false" ca="false" dt2D="false" dtr="false" t="normal">+(J369*16.89+K369*28.62)*12*30</f>
        <v>16274798.639999999</v>
      </c>
      <c r="Z369" s="72" t="n">
        <f aca="false" ca="true" dt2D="false" dtr="false" t="normal">SUBTOTAL(9, AA369:AO369)</f>
        <v>8677269.539999997</v>
      </c>
      <c r="AA369" s="58" t="n"/>
      <c r="AB369" s="58" t="n"/>
      <c r="AC369" s="58" t="n">
        <v>2254009.59</v>
      </c>
      <c r="AD369" s="58" t="n"/>
      <c r="AE369" s="58" t="n"/>
      <c r="AF369" s="58" t="n"/>
      <c r="AG369" s="58" t="n">
        <v>0</v>
      </c>
      <c r="AH369" s="58" t="n"/>
      <c r="AI369" s="58" t="n"/>
      <c r="AJ369" s="58" t="n">
        <v>5303493.02</v>
      </c>
      <c r="AK369" s="58" t="n"/>
      <c r="AL369" s="58" t="n"/>
      <c r="AM369" s="58" t="n">
        <v>867726.95</v>
      </c>
      <c r="AN369" s="58" t="n">
        <v>86772.7</v>
      </c>
      <c r="AO369" s="58" t="n">
        <v>165267.28</v>
      </c>
      <c r="AP369" s="4" t="n">
        <f aca="false" ca="false" dt2D="false" dtr="false" t="normal">COUNTIF(AA369:AL369, "&gt;0")</f>
        <v>2</v>
      </c>
      <c r="AQ369" s="4" t="n">
        <f aca="false" ca="false" dt2D="false" dtr="false" t="normal">COUNTIF(AM369:AO369, "&gt;0")</f>
        <v>3</v>
      </c>
      <c r="AR369" s="4" t="n">
        <f aca="false" ca="false" dt2D="false" dtr="false" t="normal">+AP369+AQ369</f>
        <v>5</v>
      </c>
    </row>
    <row customHeight="true" ht="13.5" outlineLevel="0" r="370">
      <c r="A370" s="49" t="n">
        <f aca="false" ca="false" dt2D="false" dtr="false" t="normal">+A369+1</f>
        <v>356</v>
      </c>
      <c r="B370" s="49" t="n">
        <f aca="false" ca="false" dt2D="false" dtr="false" t="normal">+B369+1</f>
        <v>127</v>
      </c>
      <c r="C370" s="50" t="s">
        <v>68</v>
      </c>
      <c r="D370" s="49" t="s">
        <v>491</v>
      </c>
      <c r="E370" s="53" t="s">
        <v>75</v>
      </c>
      <c r="F370" s="52" t="s">
        <v>56</v>
      </c>
      <c r="G370" s="52" t="n">
        <v>9</v>
      </c>
      <c r="H370" s="52" t="n">
        <v>1</v>
      </c>
      <c r="I370" s="53" t="n">
        <v>2656</v>
      </c>
      <c r="J370" s="53" t="n">
        <v>2656</v>
      </c>
      <c r="K370" s="53" t="n">
        <v>0</v>
      </c>
      <c r="L370" s="51" t="n">
        <v>126</v>
      </c>
      <c r="M370" s="54" t="n">
        <f aca="false" ca="false" dt2D="false" dtr="false" t="normal">SUM(N370:R370)</f>
        <v>1698352.6400000001</v>
      </c>
      <c r="N370" s="54" t="n"/>
      <c r="O370" s="54" t="n">
        <v>1698352.64</v>
      </c>
      <c r="P370" s="54" t="n">
        <v>0</v>
      </c>
      <c r="Q370" s="54" t="n">
        <v>0</v>
      </c>
      <c r="R370" s="54" t="n">
        <v>0</v>
      </c>
      <c r="S370" s="54" t="n">
        <f aca="false" ca="false" dt2D="false" dtr="false" t="normal">+Z370-M370</f>
        <v>0</v>
      </c>
      <c r="T370" s="54" t="n">
        <f aca="false" ca="false" dt2D="false" dtr="false" t="normal">$M370/($J370+$K370)</f>
        <v>639.44</v>
      </c>
      <c r="U370" s="54" t="n">
        <f aca="false" ca="false" dt2D="false" dtr="false" t="normal">$M370/($J370+$K370)</f>
        <v>639.44</v>
      </c>
      <c r="V370" s="52" t="n">
        <v>2026</v>
      </c>
      <c r="W370" s="58" t="n"/>
      <c r="X370" s="56" t="n"/>
      <c r="Y370" s="56" t="n"/>
      <c r="Z370" s="72" t="n">
        <f aca="false" ca="true" dt2D="false" dtr="false" t="normal">SUBTOTAL(9, AA370:AO370)</f>
        <v>1698352.6400000001</v>
      </c>
      <c r="AA370" s="58" t="n"/>
      <c r="AB370" s="58" t="n"/>
      <c r="AC370" s="58" t="n"/>
      <c r="AD370" s="58" t="n">
        <v>1429326.79</v>
      </c>
      <c r="AE370" s="58" t="n"/>
      <c r="AF370" s="58" t="n"/>
      <c r="AG370" s="58" t="n">
        <v>0</v>
      </c>
      <c r="AH370" s="58" t="n"/>
      <c r="AI370" s="58" t="n"/>
      <c r="AJ370" s="58" t="n"/>
      <c r="AK370" s="58" t="n"/>
      <c r="AL370" s="58" t="n"/>
      <c r="AM370" s="58" t="n">
        <v>220785.84</v>
      </c>
      <c r="AN370" s="58" t="n">
        <v>16983.53</v>
      </c>
      <c r="AO370" s="58" t="n">
        <v>31256.48</v>
      </c>
      <c r="AP370" s="4" t="n">
        <f aca="false" ca="false" dt2D="false" dtr="false" t="normal">COUNTIF(AA370:AL370, "&gt;0")</f>
        <v>1</v>
      </c>
      <c r="AQ370" s="4" t="n">
        <f aca="false" ca="false" dt2D="false" dtr="false" t="normal">COUNTIF(AM370:AO370, "&gt;0")</f>
        <v>3</v>
      </c>
      <c r="AR370" s="4" t="n">
        <f aca="false" ca="false" dt2D="false" dtr="false" t="normal">+AP370+AQ370</f>
        <v>4</v>
      </c>
    </row>
    <row customFormat="true" customHeight="true" ht="13.5" outlineLevel="0" r="371" s="0">
      <c r="A371" s="49" t="n">
        <f aca="false" ca="false" dt2D="false" dtr="false" t="normal">+A370+1</f>
        <v>357</v>
      </c>
      <c r="B371" s="49" t="n">
        <f aca="false" ca="false" dt2D="false" dtr="false" t="normal">+B370+1</f>
        <v>128</v>
      </c>
      <c r="C371" s="50" t="s">
        <v>492</v>
      </c>
      <c r="D371" s="49" t="s">
        <v>493</v>
      </c>
      <c r="E371" s="53" t="s">
        <v>102</v>
      </c>
      <c r="F371" s="52" t="s">
        <v>56</v>
      </c>
      <c r="G371" s="52" t="s">
        <v>494</v>
      </c>
      <c r="H371" s="52" t="s">
        <v>186</v>
      </c>
      <c r="I371" s="53" t="n">
        <v>11653.5</v>
      </c>
      <c r="J371" s="53" t="n">
        <v>8349.17</v>
      </c>
      <c r="K371" s="53" t="n">
        <v>926.4</v>
      </c>
      <c r="L371" s="51" t="n">
        <v>357</v>
      </c>
      <c r="M371" s="54" t="n">
        <f aca="false" ca="false" dt2D="false" dtr="false" t="normal">SUM(N371:R371)</f>
        <v>14070316.4</v>
      </c>
      <c r="N371" s="54" t="n"/>
      <c r="O371" s="54" t="n">
        <v>10070316.4</v>
      </c>
      <c r="P371" s="54" t="n"/>
      <c r="Q371" s="54" t="n">
        <v>4000000</v>
      </c>
      <c r="R371" s="54" t="n">
        <v>0</v>
      </c>
      <c r="S371" s="54" t="n">
        <f aca="false" ca="false" dt2D="false" dtr="false" t="normal">+Z371-M371</f>
        <v>0</v>
      </c>
      <c r="T371" s="54" t="n">
        <f aca="false" ca="false" dt2D="false" dtr="false" t="normal">$M371/($J371+$K371)</f>
        <v>1516.9220220428504</v>
      </c>
      <c r="U371" s="54" t="n">
        <f aca="false" ca="false" dt2D="false" dtr="false" t="normal">$M371/($J371+$K371)</f>
        <v>1516.9220220428504</v>
      </c>
      <c r="V371" s="52" t="n">
        <v>2026</v>
      </c>
      <c r="W371" s="58" t="n"/>
      <c r="X371" s="58" t="n"/>
      <c r="Y371" s="58" t="n"/>
      <c r="Z371" s="72" t="n">
        <f aca="false" ca="true" dt2D="false" dtr="false" t="normal">SUBTOTAL(9, AA371:AO371)</f>
        <v>14070316.4</v>
      </c>
      <c r="AA371" s="58" t="n"/>
      <c r="AB371" s="58" t="n"/>
      <c r="AC371" s="58" t="n"/>
      <c r="AD371" s="58" t="n"/>
      <c r="AE371" s="58" t="n"/>
      <c r="AF371" s="58" t="n"/>
      <c r="AG371" s="58" t="n"/>
      <c r="AH371" s="58" t="n">
        <v>13495698.8</v>
      </c>
      <c r="AI371" s="58" t="n"/>
      <c r="AJ371" s="58" t="n"/>
      <c r="AK371" s="58" t="n"/>
      <c r="AL371" s="58" t="n"/>
      <c r="AM371" s="58" t="n">
        <v>430963.2</v>
      </c>
      <c r="AN371" s="58" t="n">
        <v>143654.4</v>
      </c>
      <c r="AO371" s="58" t="n"/>
      <c r="AP371" s="4" t="n">
        <f aca="false" ca="false" dt2D="false" dtr="false" t="normal">COUNTIF(AA371:AL371, "&gt;0")</f>
        <v>1</v>
      </c>
      <c r="AQ371" s="4" t="n">
        <f aca="false" ca="false" dt2D="false" dtr="false" t="normal">COUNTIF(AM371:AO371, "&gt;0")</f>
        <v>2</v>
      </c>
      <c r="AR371" s="4" t="n">
        <f aca="false" ca="false" dt2D="false" dtr="false" t="normal">+AP371+AQ371</f>
        <v>3</v>
      </c>
    </row>
    <row customHeight="true" ht="12.75" outlineLevel="0" r="372">
      <c r="A372" s="49" t="n">
        <f aca="false" ca="false" dt2D="false" dtr="false" t="normal">+A371+1</f>
        <v>358</v>
      </c>
      <c r="B372" s="49" t="n">
        <f aca="false" ca="false" dt2D="false" dtr="false" t="normal">+B371+1</f>
        <v>129</v>
      </c>
      <c r="C372" s="50" t="s">
        <v>68</v>
      </c>
      <c r="D372" s="49" t="s">
        <v>495</v>
      </c>
      <c r="E372" s="53" t="s">
        <v>58</v>
      </c>
      <c r="F372" s="52" t="s">
        <v>56</v>
      </c>
      <c r="G372" s="52" t="n">
        <v>5</v>
      </c>
      <c r="H372" s="52" t="n">
        <v>4</v>
      </c>
      <c r="I372" s="53" t="n">
        <v>3817.4</v>
      </c>
      <c r="J372" s="53" t="n">
        <v>3700.2</v>
      </c>
      <c r="K372" s="53" t="n">
        <v>117.2</v>
      </c>
      <c r="L372" s="51" t="n">
        <v>192</v>
      </c>
      <c r="M372" s="54" t="n">
        <f aca="false" ca="false" dt2D="false" dtr="false" t="normal">SUM(N372:R372)</f>
        <v>8810253.809999999</v>
      </c>
      <c r="N372" s="54" t="n"/>
      <c r="O372" s="54" t="n"/>
      <c r="P372" s="54" t="n">
        <v>0</v>
      </c>
      <c r="Q372" s="54" t="n">
        <v>600091.128</v>
      </c>
      <c r="R372" s="54" t="n">
        <v>8210162.682</v>
      </c>
      <c r="S372" s="54" t="n">
        <f aca="false" ca="false" dt2D="false" dtr="false" t="normal">+Z372-M372</f>
        <v>0</v>
      </c>
      <c r="T372" s="54" t="n">
        <f aca="false" ca="false" dt2D="false" dtr="false" t="normal">$M372/($J372+$K372)</f>
        <v>2307.9200005239168</v>
      </c>
      <c r="U372" s="54" t="n">
        <f aca="false" ca="false" dt2D="false" dtr="false" t="normal">$M372/($J372+$K372)</f>
        <v>2307.9200005239168</v>
      </c>
      <c r="V372" s="52" t="n">
        <v>2026</v>
      </c>
      <c r="W372" s="56" t="n">
        <v>0</v>
      </c>
      <c r="X372" s="56" t="n">
        <f aca="false" ca="false" dt2D="false" dtr="false" t="normal">+(J372*12.71+K372*25.41)*12</f>
        <v>600091.128</v>
      </c>
      <c r="Y372" s="56" t="n">
        <f aca="false" ca="false" dt2D="false" dtr="false" t="normal">+(J372*12.71+K372*25.41)*12*30-'[3]Лист1'!$AQ$364</f>
        <v>12281522.469999999</v>
      </c>
      <c r="Z372" s="72" t="n">
        <f aca="false" ca="true" dt2D="false" dtr="false" t="normal">SUBTOTAL(9, AA372:AO372)</f>
        <v>8810253.809999999</v>
      </c>
      <c r="AA372" s="58" t="n"/>
      <c r="AB372" s="58" t="n"/>
      <c r="AC372" s="58" t="n"/>
      <c r="AD372" s="58" t="n"/>
      <c r="AE372" s="58" t="n"/>
      <c r="AF372" s="58" t="n"/>
      <c r="AG372" s="58" t="n">
        <v>0</v>
      </c>
      <c r="AH372" s="58" t="n"/>
      <c r="AI372" s="58" t="n"/>
      <c r="AJ372" s="58" t="n">
        <v>7673325.8</v>
      </c>
      <c r="AK372" s="58" t="n"/>
      <c r="AL372" s="58" t="n"/>
      <c r="AM372" s="58" t="n">
        <v>881025.38</v>
      </c>
      <c r="AN372" s="58" t="n">
        <v>88102.54</v>
      </c>
      <c r="AO372" s="58" t="n">
        <v>167800.09</v>
      </c>
      <c r="AP372" s="4" t="n">
        <f aca="false" ca="false" dt2D="false" dtr="false" t="normal">COUNTIF(AA372:AL372, "&gt;0")</f>
        <v>1</v>
      </c>
      <c r="AQ372" s="4" t="n">
        <f aca="false" ca="false" dt2D="false" dtr="false" t="normal">COUNTIF(AM372:AO372, "&gt;0")</f>
        <v>3</v>
      </c>
      <c r="AR372" s="4" t="n">
        <f aca="false" ca="false" dt2D="false" dtr="false" t="normal">+AP372+AQ372</f>
        <v>4</v>
      </c>
    </row>
    <row customHeight="true" ht="12.75" outlineLevel="0" r="373">
      <c r="A373" s="49" t="n">
        <f aca="false" ca="false" dt2D="false" dtr="false" t="normal">+A372+1</f>
        <v>359</v>
      </c>
      <c r="B373" s="49" t="n">
        <f aca="false" ca="false" dt2D="false" dtr="false" t="normal">+B372+1</f>
        <v>130</v>
      </c>
      <c r="C373" s="50" t="s">
        <v>68</v>
      </c>
      <c r="D373" s="49" t="s">
        <v>496</v>
      </c>
      <c r="E373" s="53" t="s">
        <v>164</v>
      </c>
      <c r="F373" s="52" t="s">
        <v>56</v>
      </c>
      <c r="G373" s="52" t="n">
        <v>5</v>
      </c>
      <c r="H373" s="52" t="n">
        <v>3</v>
      </c>
      <c r="I373" s="53" t="n">
        <v>4310.3</v>
      </c>
      <c r="J373" s="53" t="n">
        <v>4069.9</v>
      </c>
      <c r="K373" s="53" t="n">
        <v>240.4</v>
      </c>
      <c r="L373" s="51" t="n">
        <v>191</v>
      </c>
      <c r="M373" s="54" t="n">
        <f aca="false" ca="false" dt2D="false" dtr="false" t="normal">SUM(N373:R373)</f>
        <v>12904544.455781639</v>
      </c>
      <c r="N373" s="54" t="n"/>
      <c r="O373" s="54" t="n">
        <v>0</v>
      </c>
      <c r="P373" s="54" t="n">
        <v>0</v>
      </c>
      <c r="Q373" s="54" t="n">
        <v>3116924.916</v>
      </c>
      <c r="R373" s="54" t="n">
        <v>9787619.53978164</v>
      </c>
      <c r="S373" s="54" t="n">
        <f aca="false" ca="false" dt2D="false" dtr="false" t="normal">+Z373-M373</f>
        <v>0</v>
      </c>
      <c r="T373" s="54" t="n">
        <f aca="false" ca="false" dt2D="false" dtr="false" t="normal">$M373/($J373+$K373)</f>
        <v>2993.8854501500214</v>
      </c>
      <c r="U373" s="54" t="n">
        <f aca="false" ca="false" dt2D="false" dtr="false" t="normal">$M373/($J373+$K373)</f>
        <v>2993.8854501500214</v>
      </c>
      <c r="V373" s="52" t="n">
        <v>2026</v>
      </c>
      <c r="W373" s="56" t="n">
        <v>2422881</v>
      </c>
      <c r="X373" s="56" t="n">
        <f aca="false" ca="false" dt2D="false" dtr="false" t="normal">+(J373*12.71+K373*25.41)*12</f>
        <v>694043.916</v>
      </c>
      <c r="Y373" s="56" t="n">
        <f aca="false" ca="false" dt2D="false" dtr="false" t="normal">+(J373*12.71+K373*25.41)*12*30</f>
        <v>20821317.48</v>
      </c>
      <c r="Z373" s="72" t="n">
        <f aca="false" ca="true" dt2D="false" dtr="false" t="normal">SUBTOTAL(9, AA373:AO373)</f>
        <v>12904544.455781639</v>
      </c>
      <c r="AA373" s="63" t="n"/>
      <c r="AB373" s="63" t="n"/>
      <c r="AC373" s="58" t="n"/>
      <c r="AD373" s="63" t="n"/>
      <c r="AE373" s="58" t="n"/>
      <c r="AF373" s="58" t="n"/>
      <c r="AG373" s="58" t="n"/>
      <c r="AH373" s="58" t="n"/>
      <c r="AI373" s="63" t="n"/>
      <c r="AJ373" s="63" t="n"/>
      <c r="AK373" s="63" t="n"/>
      <c r="AL373" s="58" t="n">
        <v>10887938</v>
      </c>
      <c r="AM373" s="62" t="n">
        <v>1562703.5753</v>
      </c>
      <c r="AN373" s="62" t="n">
        <v>156270.35753</v>
      </c>
      <c r="AO373" s="62" t="n">
        <v>297632.522951638</v>
      </c>
      <c r="AP373" s="4" t="n">
        <f aca="false" ca="false" dt2D="false" dtr="false" t="normal">COUNTIF(AA373:AL373, "&gt;0")</f>
        <v>1</v>
      </c>
      <c r="AQ373" s="4" t="n">
        <f aca="false" ca="false" dt2D="false" dtr="false" t="normal">COUNTIF(AM373:AO373, "&gt;0")</f>
        <v>3</v>
      </c>
      <c r="AR373" s="4" t="n">
        <f aca="false" ca="false" dt2D="false" dtr="false" t="normal">+AP373+AQ373</f>
        <v>4</v>
      </c>
    </row>
    <row customHeight="true" ht="12.75" outlineLevel="0" r="374">
      <c r="A374" s="49" t="n">
        <f aca="false" ca="false" dt2D="false" dtr="false" t="normal">+A373+1</f>
        <v>360</v>
      </c>
      <c r="B374" s="49" t="n">
        <f aca="false" ca="false" dt2D="false" dtr="false" t="normal">+B373+1</f>
        <v>131</v>
      </c>
      <c r="C374" s="50" t="s">
        <v>68</v>
      </c>
      <c r="D374" s="49" t="s">
        <v>497</v>
      </c>
      <c r="E374" s="53" t="s">
        <v>71</v>
      </c>
      <c r="F374" s="52" t="s">
        <v>56</v>
      </c>
      <c r="G374" s="52" t="n">
        <v>5</v>
      </c>
      <c r="H374" s="52" t="n">
        <v>3</v>
      </c>
      <c r="I374" s="53" t="n">
        <v>4381.7</v>
      </c>
      <c r="J374" s="53" t="n">
        <v>4226.1</v>
      </c>
      <c r="K374" s="53" t="n">
        <v>155.599999999999</v>
      </c>
      <c r="L374" s="51" t="n">
        <v>188</v>
      </c>
      <c r="M374" s="54" t="n">
        <f aca="false" ca="false" dt2D="false" dtr="false" t="normal">SUM(N374:R374)</f>
        <v>10112613.070000002</v>
      </c>
      <c r="N374" s="54" t="n"/>
      <c r="O374" s="54" t="n"/>
      <c r="P374" s="54" t="n">
        <v>0</v>
      </c>
      <c r="Q374" s="54" t="n">
        <v>692010.324</v>
      </c>
      <c r="R374" s="54" t="n">
        <v>9420602.746</v>
      </c>
      <c r="S374" s="54" t="n">
        <f aca="false" ca="false" dt2D="false" dtr="false" t="normal">+Z374-M374</f>
        <v>0</v>
      </c>
      <c r="T374" s="54" t="n">
        <f aca="false" ca="false" dt2D="false" dtr="false" t="normal">$M374/($J374+$K374)</f>
        <v>2307.9200013693326</v>
      </c>
      <c r="U374" s="54" t="n">
        <f aca="false" ca="false" dt2D="false" dtr="false" t="normal">$M374/($J374+$K374)</f>
        <v>2307.9200013693326</v>
      </c>
      <c r="V374" s="52" t="n">
        <v>2026</v>
      </c>
      <c r="W374" s="56" t="n">
        <v>0</v>
      </c>
      <c r="X374" s="56" t="n">
        <f aca="false" ca="false" dt2D="false" dtr="false" t="normal">+(J374*12.71+K374*25.41)*12</f>
        <v>692010.3239999998</v>
      </c>
      <c r="Y374" s="56" t="n">
        <f aca="false" ca="false" dt2D="false" dtr="false" t="normal">+(J374*12.71+K374*25.41)*12*30-'[3]Лист1'!$AQ$369</f>
        <v>11977331.299999995</v>
      </c>
      <c r="Z374" s="72" t="n">
        <f aca="false" ca="true" dt2D="false" dtr="false" t="normal">SUBTOTAL(9, AA374:AO374)</f>
        <v>10112613.070000002</v>
      </c>
      <c r="AA374" s="58" t="n"/>
      <c r="AB374" s="58" t="n"/>
      <c r="AC374" s="58" t="n"/>
      <c r="AD374" s="58" t="n"/>
      <c r="AE374" s="58" t="n"/>
      <c r="AF374" s="58" t="n"/>
      <c r="AG374" s="58" t="n">
        <v>0</v>
      </c>
      <c r="AH374" s="58" t="n"/>
      <c r="AI374" s="58" t="n"/>
      <c r="AJ374" s="58" t="n">
        <v>8807620.8</v>
      </c>
      <c r="AK374" s="58" t="n"/>
      <c r="AL374" s="58" t="n"/>
      <c r="AM374" s="58" t="n">
        <v>1011261.31</v>
      </c>
      <c r="AN374" s="58" t="n">
        <v>101126.13</v>
      </c>
      <c r="AO374" s="58" t="n">
        <v>192604.83</v>
      </c>
      <c r="AP374" s="4" t="n">
        <f aca="false" ca="false" dt2D="false" dtr="false" t="normal">COUNTIF(AA374:AL374, "&gt;0")</f>
        <v>1</v>
      </c>
      <c r="AQ374" s="4" t="n">
        <f aca="false" ca="false" dt2D="false" dtr="false" t="normal">COUNTIF(AM374:AO374, "&gt;0")</f>
        <v>3</v>
      </c>
      <c r="AR374" s="4" t="n">
        <f aca="false" ca="false" dt2D="false" dtr="false" t="normal">+AP374+AQ374</f>
        <v>4</v>
      </c>
    </row>
    <row customHeight="true" ht="12.75" outlineLevel="0" r="375">
      <c r="A375" s="49" t="n">
        <f aca="false" ca="false" dt2D="false" dtr="false" t="normal">+A374+1</f>
        <v>361</v>
      </c>
      <c r="B375" s="49" t="n">
        <f aca="false" ca="false" dt2D="false" dtr="false" t="normal">+B374+1</f>
        <v>132</v>
      </c>
      <c r="C375" s="50" t="s">
        <v>68</v>
      </c>
      <c r="D375" s="49" t="s">
        <v>498</v>
      </c>
      <c r="E375" s="53" t="s">
        <v>82</v>
      </c>
      <c r="F375" s="52" t="s">
        <v>56</v>
      </c>
      <c r="G375" s="52" t="n">
        <v>9</v>
      </c>
      <c r="H375" s="52" t="n">
        <v>2</v>
      </c>
      <c r="I375" s="53" t="n">
        <v>5582</v>
      </c>
      <c r="J375" s="53" t="n">
        <v>5551</v>
      </c>
      <c r="K375" s="53" t="n">
        <v>31</v>
      </c>
      <c r="L375" s="51" t="n">
        <v>215</v>
      </c>
      <c r="M375" s="54" t="n">
        <f aca="false" ca="false" dt2D="false" dtr="false" t="normal">SUM(N375:R375)</f>
        <v>12699105.82</v>
      </c>
      <c r="N375" s="54" t="n"/>
      <c r="O375" s="54" t="n"/>
      <c r="P375" s="54" t="n">
        <v>0</v>
      </c>
      <c r="Q375" s="54" t="n">
        <v>1135723.32</v>
      </c>
      <c r="R375" s="54" t="n">
        <v>11563382.5</v>
      </c>
      <c r="S375" s="54" t="n">
        <f aca="false" ca="false" dt2D="false" dtr="false" t="normal">+Z375-M375</f>
        <v>0</v>
      </c>
      <c r="T375" s="54" t="n">
        <f aca="false" ca="false" dt2D="false" dtr="false" t="normal">$M375/($J375+$K375)</f>
        <v>2275.01</v>
      </c>
      <c r="U375" s="54" t="n">
        <f aca="false" ca="false" dt2D="false" dtr="false" t="normal">$M375/($J375+$K375)</f>
        <v>2275.01</v>
      </c>
      <c r="V375" s="52" t="n">
        <v>2026</v>
      </c>
      <c r="W375" s="56" t="n">
        <v>0</v>
      </c>
      <c r="X375" s="56" t="n">
        <f aca="false" ca="false" dt2D="false" dtr="false" t="normal">+(J375*16.89+K375*28.62)*12</f>
        <v>1135723.32</v>
      </c>
      <c r="Y375" s="56" t="n">
        <f aca="false" ca="false" dt2D="false" dtr="false" t="normal">+(J375*16.89+K375*28.62)*12*30-'[3]Лист1'!$AQ$373</f>
        <v>11715274.110000003</v>
      </c>
      <c r="Z375" s="72" t="n">
        <f aca="false" ca="true" dt2D="false" dtr="false" t="normal">SUBTOTAL(9, AA375:AO375)</f>
        <v>12699105.82</v>
      </c>
      <c r="AA375" s="58" t="n"/>
      <c r="AB375" s="58" t="n"/>
      <c r="AC375" s="58" t="n"/>
      <c r="AD375" s="58" t="n"/>
      <c r="AE375" s="58" t="n"/>
      <c r="AF375" s="58" t="n"/>
      <c r="AG375" s="58" t="n">
        <v>0</v>
      </c>
      <c r="AH375" s="58" t="n"/>
      <c r="AI375" s="58" t="n"/>
      <c r="AJ375" s="58" t="n">
        <v>11060337.01</v>
      </c>
      <c r="AK375" s="58" t="n"/>
      <c r="AL375" s="58" t="n"/>
      <c r="AM375" s="58" t="n">
        <v>1269910.58</v>
      </c>
      <c r="AN375" s="58" t="n">
        <v>126991.06</v>
      </c>
      <c r="AO375" s="58" t="n">
        <v>241867.17</v>
      </c>
      <c r="AP375" s="4" t="n">
        <f aca="false" ca="false" dt2D="false" dtr="false" t="normal">COUNTIF(AA375:AL375, "&gt;0")</f>
        <v>1</v>
      </c>
      <c r="AQ375" s="4" t="n">
        <f aca="false" ca="false" dt2D="false" dtr="false" t="normal">COUNTIF(AM375:AO375, "&gt;0")</f>
        <v>3</v>
      </c>
      <c r="AR375" s="4" t="n">
        <f aca="false" ca="false" dt2D="false" dtr="false" t="normal">+AP375+AQ375</f>
        <v>4</v>
      </c>
    </row>
    <row customHeight="true" ht="12.75" outlineLevel="0" r="376">
      <c r="A376" s="49" t="n">
        <f aca="false" ca="false" dt2D="false" dtr="false" t="normal">+A375+1</f>
        <v>362</v>
      </c>
      <c r="B376" s="49" t="n">
        <f aca="false" ca="false" dt2D="false" dtr="false" t="normal">+B375+1</f>
        <v>133</v>
      </c>
      <c r="C376" s="50" t="s">
        <v>68</v>
      </c>
      <c r="D376" s="49" t="s">
        <v>499</v>
      </c>
      <c r="E376" s="53" t="s">
        <v>82</v>
      </c>
      <c r="F376" s="52" t="s">
        <v>56</v>
      </c>
      <c r="G376" s="52" t="n">
        <v>2</v>
      </c>
      <c r="H376" s="52" t="n">
        <v>8</v>
      </c>
      <c r="I376" s="53" t="n">
        <v>961.6</v>
      </c>
      <c r="J376" s="53" t="n">
        <v>961.6</v>
      </c>
      <c r="K376" s="53" t="n">
        <v>0</v>
      </c>
      <c r="L376" s="51" t="n">
        <v>42</v>
      </c>
      <c r="M376" s="54" t="n">
        <f aca="false" ca="false" dt2D="false" dtr="false" t="normal">SUM(N376:R376)</f>
        <v>2613572.8</v>
      </c>
      <c r="N376" s="54" t="n"/>
      <c r="O376" s="54" t="n">
        <v>1623492.498</v>
      </c>
      <c r="P376" s="54" t="n">
        <v>0</v>
      </c>
      <c r="Q376" s="54" t="n">
        <v>146663.232</v>
      </c>
      <c r="R376" s="54" t="n">
        <v>843417.070000001</v>
      </c>
      <c r="S376" s="54" t="n">
        <f aca="false" ca="false" dt2D="false" dtr="false" t="normal">+Z376-M376</f>
        <v>0</v>
      </c>
      <c r="T376" s="54" t="n">
        <f aca="false" ca="false" dt2D="false" dtr="false" t="normal">$M376/($J376+$K376)</f>
        <v>2717.9417637271213</v>
      </c>
      <c r="U376" s="54" t="n">
        <f aca="false" ca="false" dt2D="false" dtr="false" t="normal">$M376/($J376+$K376)</f>
        <v>2717.9417637271213</v>
      </c>
      <c r="V376" s="52" t="n">
        <v>2026</v>
      </c>
      <c r="W376" s="56" t="n">
        <v>0</v>
      </c>
      <c r="X376" s="56" t="n">
        <f aca="false" ca="false" dt2D="false" dtr="false" t="normal">+(J376*12.71+K376*25.41)*12</f>
        <v>146663.23200000002</v>
      </c>
      <c r="Y376" s="56" t="n">
        <f aca="false" ca="false" dt2D="false" dtr="false" t="normal">+(J376*12.71+K376*25.41)*12*30-'[3]Лист1'!$AQ$376</f>
        <v>843417.0700000008</v>
      </c>
      <c r="Z376" s="72" t="n">
        <f aca="false" ca="true" dt2D="false" dtr="false" t="normal">SUBTOTAL(9, AA376:AO376)</f>
        <v>2613572.8</v>
      </c>
      <c r="AA376" s="63" t="n"/>
      <c r="AB376" s="63" t="n"/>
      <c r="AC376" s="58" t="n">
        <v>934911.71</v>
      </c>
      <c r="AD376" s="63" t="n"/>
      <c r="AE376" s="58" t="n"/>
      <c r="AF376" s="58" t="n"/>
      <c r="AG376" s="58" t="n">
        <v>0</v>
      </c>
      <c r="AH376" s="58" t="n"/>
      <c r="AI376" s="58" t="n"/>
      <c r="AJ376" s="63" t="n"/>
      <c r="AK376" s="58" t="n"/>
      <c r="AL376" s="58" t="n"/>
      <c r="AM376" s="58" t="n">
        <v>1281471.72</v>
      </c>
      <c r="AN376" s="58" t="n">
        <v>136154.96</v>
      </c>
      <c r="AO376" s="58" t="n">
        <v>261034.41</v>
      </c>
      <c r="AP376" s="4" t="n">
        <f aca="false" ca="false" dt2D="false" dtr="false" t="normal">COUNTIF(AA376:AL376, "&gt;0")</f>
        <v>1</v>
      </c>
      <c r="AQ376" s="4" t="n">
        <f aca="false" ca="false" dt2D="false" dtr="false" t="normal">COUNTIF(AM376:AO376, "&gt;0")</f>
        <v>3</v>
      </c>
      <c r="AR376" s="4" t="n">
        <f aca="false" ca="false" dt2D="false" dtr="false" t="normal">+AP376+AQ376</f>
        <v>4</v>
      </c>
    </row>
    <row customHeight="true" ht="12.75" outlineLevel="0" r="377">
      <c r="A377" s="49" t="n">
        <f aca="false" ca="false" dt2D="false" dtr="false" t="normal">+A376+1</f>
        <v>363</v>
      </c>
      <c r="B377" s="49" t="n">
        <f aca="false" ca="false" dt2D="false" dtr="false" t="normal">+B376+1</f>
        <v>134</v>
      </c>
      <c r="C377" s="50" t="s">
        <v>68</v>
      </c>
      <c r="D377" s="49" t="s">
        <v>500</v>
      </c>
      <c r="E377" s="53" t="s">
        <v>82</v>
      </c>
      <c r="F377" s="52" t="s">
        <v>56</v>
      </c>
      <c r="G377" s="52" t="n">
        <v>3</v>
      </c>
      <c r="H377" s="52" t="n">
        <v>5</v>
      </c>
      <c r="I377" s="53" t="n">
        <v>2571.5</v>
      </c>
      <c r="J377" s="53" t="n">
        <v>2484</v>
      </c>
      <c r="K377" s="53" t="n">
        <v>87.5</v>
      </c>
      <c r="L377" s="51" t="n">
        <v>91</v>
      </c>
      <c r="M377" s="54" t="n">
        <f aca="false" ca="false" dt2D="false" dtr="false" t="normal">SUM(N377:R377)</f>
        <v>6989187.25</v>
      </c>
      <c r="N377" s="54" t="n"/>
      <c r="O377" s="54" t="n">
        <v>3321086.38</v>
      </c>
      <c r="P377" s="54" t="n">
        <v>0</v>
      </c>
      <c r="Q377" s="54" t="n">
        <v>405540.18</v>
      </c>
      <c r="R377" s="54" t="n">
        <v>3262560.69</v>
      </c>
      <c r="S377" s="54" t="n">
        <f aca="false" ca="false" dt2D="false" dtr="false" t="normal">+Z377-M377</f>
        <v>0</v>
      </c>
      <c r="T377" s="54" t="n">
        <f aca="false" ca="false" dt2D="false" dtr="false" t="normal">$M377/($J377+$K377)</f>
        <v>2717.9417655065135</v>
      </c>
      <c r="U377" s="54" t="n">
        <f aca="false" ca="false" dt2D="false" dtr="false" t="normal">$M377/($J377+$K377)</f>
        <v>2717.9417655065135</v>
      </c>
      <c r="V377" s="52" t="n">
        <v>2026</v>
      </c>
      <c r="W377" s="56" t="n">
        <v>0</v>
      </c>
      <c r="X377" s="56" t="n">
        <f aca="false" ca="false" dt2D="false" dtr="false" t="normal">+(J377*12.71+K377*25.41)*12</f>
        <v>405540.18</v>
      </c>
      <c r="Y377" s="56" t="n">
        <f aca="false" ca="false" dt2D="false" dtr="false" t="normal">+(J377*12.71+K377*25.41)*12*30-'[3]Лист1'!$AQ$378</f>
        <v>3262560.6899999995</v>
      </c>
      <c r="Z377" s="72" t="n">
        <f aca="false" ca="true" dt2D="false" dtr="false" t="normal">SUBTOTAL(9, AA377:AO377)</f>
        <v>6989187.25</v>
      </c>
      <c r="AA377" s="63" t="n"/>
      <c r="AB377" s="63" t="n"/>
      <c r="AC377" s="58" t="n">
        <v>2500130.46</v>
      </c>
      <c r="AD377" s="63" t="n"/>
      <c r="AE377" s="58" t="n"/>
      <c r="AF377" s="58" t="n"/>
      <c r="AG377" s="58" t="n">
        <v>0</v>
      </c>
      <c r="AH377" s="58" t="n"/>
      <c r="AI377" s="58" t="n"/>
      <c r="AJ377" s="63" t="n"/>
      <c r="AK377" s="58" t="n"/>
      <c r="AL377" s="58" t="n"/>
      <c r="AM377" s="58" t="n">
        <v>3426897.39</v>
      </c>
      <c r="AN377" s="58" t="n">
        <v>364104.09</v>
      </c>
      <c r="AO377" s="58" t="n">
        <v>698055.31</v>
      </c>
      <c r="AP377" s="4" t="n">
        <f aca="false" ca="false" dt2D="false" dtr="false" t="normal">COUNTIF(AA377:AL377, "&gt;0")</f>
        <v>1</v>
      </c>
      <c r="AQ377" s="4" t="n">
        <f aca="false" ca="false" dt2D="false" dtr="false" t="normal">COUNTIF(AM377:AO377, "&gt;0")</f>
        <v>3</v>
      </c>
      <c r="AR377" s="4" t="n">
        <f aca="false" ca="false" dt2D="false" dtr="false" t="normal">+AP377+AQ377</f>
        <v>4</v>
      </c>
    </row>
    <row customHeight="true" ht="12.75" outlineLevel="0" r="378">
      <c r="A378" s="49" t="n">
        <f aca="false" ca="false" dt2D="false" dtr="false" t="normal">+A377+1</f>
        <v>364</v>
      </c>
      <c r="B378" s="49" t="n">
        <f aca="false" ca="false" dt2D="false" dtr="false" t="normal">+B377+1</f>
        <v>135</v>
      </c>
      <c r="C378" s="50" t="s">
        <v>68</v>
      </c>
      <c r="D378" s="49" t="s">
        <v>501</v>
      </c>
      <c r="E378" s="53" t="s">
        <v>188</v>
      </c>
      <c r="F378" s="52" t="s">
        <v>56</v>
      </c>
      <c r="G378" s="52" t="n">
        <v>10</v>
      </c>
      <c r="H378" s="52" t="n">
        <v>1</v>
      </c>
      <c r="I378" s="53" t="n">
        <v>2890.1</v>
      </c>
      <c r="J378" s="53" t="n">
        <v>2856.1</v>
      </c>
      <c r="K378" s="53" t="n">
        <v>34</v>
      </c>
      <c r="L378" s="51" t="n">
        <v>115</v>
      </c>
      <c r="M378" s="54" t="n">
        <f aca="false" ca="false" dt2D="false" dtr="false" t="normal">SUM(N378:R378)</f>
        <v>16964958.319999997</v>
      </c>
      <c r="N378" s="54" t="n"/>
      <c r="O378" s="54" t="n">
        <v>104737.081999995</v>
      </c>
      <c r="P378" s="54" t="n">
        <v>0</v>
      </c>
      <c r="Q378" s="54" t="n">
        <v>590551.308</v>
      </c>
      <c r="R378" s="54" t="n">
        <v>16269669.93</v>
      </c>
      <c r="S378" s="54" t="n">
        <f aca="false" ca="false" dt2D="false" dtr="false" t="normal">+Z378-M378</f>
        <v>0</v>
      </c>
      <c r="T378" s="54" t="n">
        <f aca="false" ca="false" dt2D="false" dtr="false" t="normal">$M378/($J378+$K378)</f>
        <v>5870.024677346803</v>
      </c>
      <c r="U378" s="54" t="n">
        <f aca="false" ca="false" dt2D="false" dtr="false" t="normal">$M378/($J378+$K378)</f>
        <v>5870.024677346803</v>
      </c>
      <c r="V378" s="52" t="n">
        <v>2026</v>
      </c>
      <c r="W378" s="56" t="n">
        <v>0</v>
      </c>
      <c r="X378" s="56" t="n">
        <f aca="false" ca="false" dt2D="false" dtr="false" t="normal">+(J378*16.89+K378*28.62)*12</f>
        <v>590551.3080000001</v>
      </c>
      <c r="Y378" s="56" t="n">
        <f aca="false" ca="false" dt2D="false" dtr="false" t="normal">+(J378*16.89+K378*28.62)*12*30-'[3]Лист1'!$AQ$380</f>
        <v>16269669.930000002</v>
      </c>
      <c r="Z378" s="72" t="n">
        <f aca="false" ca="true" dt2D="false" dtr="false" t="normal">SUBTOTAL(9, AA378:AO378)</f>
        <v>16964958.319999997</v>
      </c>
      <c r="AA378" s="58" t="n">
        <v>8235920.89</v>
      </c>
      <c r="AB378" s="63" t="n"/>
      <c r="AC378" s="63" t="n"/>
      <c r="AD378" s="63" t="n"/>
      <c r="AE378" s="58" t="n"/>
      <c r="AF378" s="58" t="n"/>
      <c r="AG378" s="58" t="n">
        <v>0</v>
      </c>
      <c r="AH378" s="58" t="n"/>
      <c r="AI378" s="58" t="n"/>
      <c r="AJ378" s="58" t="n">
        <v>5726528.12</v>
      </c>
      <c r="AK378" s="58" t="n"/>
      <c r="AL378" s="58" t="n"/>
      <c r="AM378" s="58" t="n">
        <v>2295394.87</v>
      </c>
      <c r="AN378" s="58" t="n">
        <v>242492.11</v>
      </c>
      <c r="AO378" s="58" t="n">
        <v>464622.33</v>
      </c>
      <c r="AP378" s="4" t="n">
        <f aca="false" ca="false" dt2D="false" dtr="false" t="normal">COUNTIF(AA378:AL378, "&gt;0")</f>
        <v>2</v>
      </c>
      <c r="AQ378" s="4" t="n">
        <f aca="false" ca="false" dt2D="false" dtr="false" t="normal">COUNTIF(AM378:AO378, "&gt;0")</f>
        <v>3</v>
      </c>
      <c r="AR378" s="4" t="n">
        <f aca="false" ca="false" dt2D="false" dtr="false" t="normal">+AP378+AQ378</f>
        <v>5</v>
      </c>
    </row>
    <row customHeight="true" ht="12.75" outlineLevel="0" r="379">
      <c r="A379" s="49" t="n">
        <f aca="false" ca="false" dt2D="false" dtr="false" t="normal">+A378+1</f>
        <v>365</v>
      </c>
      <c r="B379" s="49" t="n">
        <f aca="false" ca="false" dt2D="false" dtr="false" t="normal">+B378+1</f>
        <v>136</v>
      </c>
      <c r="C379" s="50" t="s">
        <v>68</v>
      </c>
      <c r="D379" s="49" t="s">
        <v>502</v>
      </c>
      <c r="E379" s="53" t="s">
        <v>401</v>
      </c>
      <c r="F379" s="52" t="s">
        <v>56</v>
      </c>
      <c r="G379" s="52" t="n">
        <v>10</v>
      </c>
      <c r="H379" s="52" t="n">
        <v>1</v>
      </c>
      <c r="I379" s="53" t="n">
        <v>2807</v>
      </c>
      <c r="J379" s="53" t="n">
        <v>2807</v>
      </c>
      <c r="K379" s="53" t="n">
        <v>0</v>
      </c>
      <c r="L379" s="51" t="n">
        <v>98</v>
      </c>
      <c r="M379" s="54" t="n">
        <f aca="false" ca="false" dt2D="false" dtr="false" t="normal">SUM(N379:R379)</f>
        <v>14802190.389999999</v>
      </c>
      <c r="N379" s="54" t="n"/>
      <c r="O379" s="54" t="n"/>
      <c r="P379" s="54" t="n">
        <v>0</v>
      </c>
      <c r="Q379" s="54" t="n">
        <v>568922.76</v>
      </c>
      <c r="R379" s="54" t="n">
        <v>14233267.63</v>
      </c>
      <c r="S379" s="54" t="n">
        <f aca="false" ca="false" dt2D="false" dtr="false" t="normal">+Z379-M379</f>
        <v>0</v>
      </c>
      <c r="T379" s="54" t="n">
        <f aca="false" ca="false" dt2D="false" dtr="false" t="normal">$M379/($J379+$K379)</f>
        <v>5273.313284645528</v>
      </c>
      <c r="U379" s="54" t="n">
        <f aca="false" ca="false" dt2D="false" dtr="false" t="normal">$M379/($J379+$K379)</f>
        <v>5273.313284645528</v>
      </c>
      <c r="V379" s="52" t="n">
        <v>2026</v>
      </c>
      <c r="W379" s="56" t="n">
        <v>0</v>
      </c>
      <c r="X379" s="56" t="n">
        <f aca="false" ca="false" dt2D="false" dtr="false" t="normal">+(J379*16.89+K379*28.62)*12</f>
        <v>568922.76</v>
      </c>
      <c r="Y379" s="56" t="n">
        <f aca="false" ca="false" dt2D="false" dtr="false" t="normal">+(J379*16.89+K379*28.62)*12*30-'[3]Лист1'!$AQ$381</f>
        <v>16232662.73</v>
      </c>
      <c r="Z379" s="72" t="n">
        <f aca="false" ca="true" dt2D="false" dtr="false" t="normal">SUBTOTAL(9, AA379:AO379)</f>
        <v>14802190.389999999</v>
      </c>
      <c r="AA379" s="58" t="n">
        <v>7999110.74</v>
      </c>
      <c r="AB379" s="58" t="n">
        <v>3200396.73</v>
      </c>
      <c r="AC379" s="63" t="n"/>
      <c r="AD379" s="58" t="n">
        <v>1510587.46</v>
      </c>
      <c r="AE379" s="58" t="n"/>
      <c r="AF379" s="58" t="n"/>
      <c r="AG379" s="58" t="n">
        <v>0</v>
      </c>
      <c r="AH379" s="58" t="n"/>
      <c r="AI379" s="58" t="n"/>
      <c r="AJ379" s="58" t="n"/>
      <c r="AK379" s="58" t="n"/>
      <c r="AL379" s="58" t="n"/>
      <c r="AM379" s="58" t="n">
        <v>1590799.32</v>
      </c>
      <c r="AN379" s="58" t="n">
        <v>171660.12</v>
      </c>
      <c r="AO379" s="58" t="n">
        <v>329636.02</v>
      </c>
      <c r="AP379" s="4" t="n">
        <f aca="false" ca="false" dt2D="false" dtr="false" t="normal">COUNTIF(AA379:AL379, "&gt;0")</f>
        <v>3</v>
      </c>
      <c r="AQ379" s="4" t="n">
        <f aca="false" ca="false" dt2D="false" dtr="false" t="normal">COUNTIF(AM379:AO379, "&gt;0")</f>
        <v>3</v>
      </c>
      <c r="AR379" s="4" t="n">
        <f aca="false" ca="false" dt2D="false" dtr="false" t="normal">+AP379+AQ379</f>
        <v>6</v>
      </c>
    </row>
    <row customHeight="true" ht="12.75" outlineLevel="0" r="380">
      <c r="A380" s="49" t="n">
        <f aca="false" ca="false" dt2D="false" dtr="false" t="normal">+A379+1</f>
        <v>366</v>
      </c>
      <c r="B380" s="49" t="n">
        <f aca="false" ca="false" dt2D="false" dtr="false" t="normal">+B379+1</f>
        <v>137</v>
      </c>
      <c r="C380" s="50" t="s">
        <v>68</v>
      </c>
      <c r="D380" s="49" t="s">
        <v>503</v>
      </c>
      <c r="E380" s="53" t="s">
        <v>63</v>
      </c>
      <c r="F380" s="52" t="s">
        <v>56</v>
      </c>
      <c r="G380" s="52" t="n">
        <v>9</v>
      </c>
      <c r="H380" s="52" t="n">
        <v>2</v>
      </c>
      <c r="I380" s="53" t="n">
        <v>5820.1</v>
      </c>
      <c r="J380" s="53" t="n">
        <v>5640.1</v>
      </c>
      <c r="K380" s="53" t="n">
        <v>180</v>
      </c>
      <c r="L380" s="51" t="n">
        <v>226</v>
      </c>
      <c r="M380" s="54" t="n">
        <f aca="false" ca="false" dt2D="false" dtr="false" t="normal">SUM(N380:R380)</f>
        <v>13240785.7</v>
      </c>
      <c r="N380" s="54" t="n"/>
      <c r="O380" s="54" t="n">
        <v>1860579.662</v>
      </c>
      <c r="P380" s="54" t="n">
        <v>0</v>
      </c>
      <c r="Q380" s="54" t="n">
        <v>1204954.668</v>
      </c>
      <c r="R380" s="54" t="n">
        <v>10175251.37</v>
      </c>
      <c r="S380" s="54" t="n">
        <f aca="false" ca="false" dt2D="false" dtr="false" t="normal">+Z380-M380</f>
        <v>0</v>
      </c>
      <c r="T380" s="54" t="n">
        <f aca="false" ca="false" dt2D="false" dtr="false" t="normal">$M380/($J380+$K380)</f>
        <v>2275.009999828181</v>
      </c>
      <c r="U380" s="54" t="n">
        <f aca="false" ca="false" dt2D="false" dtr="false" t="normal">$M380/($J380+$K380)</f>
        <v>2275.009999828181</v>
      </c>
      <c r="V380" s="52" t="n">
        <v>2026</v>
      </c>
      <c r="W380" s="56" t="n">
        <v>0</v>
      </c>
      <c r="X380" s="56" t="n">
        <f aca="false" ca="false" dt2D="false" dtr="false" t="normal">+(J380*16.89+K380*28.62)*12</f>
        <v>1204954.668</v>
      </c>
      <c r="Y380" s="56" t="n">
        <f aca="false" ca="false" dt2D="false" dtr="false" t="normal">+(J380*16.89+K380*28.62)*12*30-'[3]Лист1'!$AQ$389</f>
        <v>10175251.369999997</v>
      </c>
      <c r="Z380" s="72" t="n">
        <f aca="false" ca="true" dt2D="false" dtr="false" t="normal">SUBTOTAL(9, AA380:AO380)</f>
        <v>13240785.7</v>
      </c>
      <c r="AA380" s="58" t="n"/>
      <c r="AB380" s="58" t="n"/>
      <c r="AC380" s="58" t="n"/>
      <c r="AD380" s="58" t="n"/>
      <c r="AE380" s="58" t="n"/>
      <c r="AF380" s="58" t="n"/>
      <c r="AG380" s="58" t="n">
        <v>0</v>
      </c>
      <c r="AH380" s="58" t="n"/>
      <c r="AI380" s="58" t="n"/>
      <c r="AJ380" s="58" t="n">
        <v>11532115.27</v>
      </c>
      <c r="AK380" s="58" t="n"/>
      <c r="AL380" s="58" t="n"/>
      <c r="AM380" s="58" t="n">
        <v>1324078.57</v>
      </c>
      <c r="AN380" s="58" t="n">
        <v>132407.86</v>
      </c>
      <c r="AO380" s="58" t="n">
        <v>252184</v>
      </c>
      <c r="AP380" s="4" t="n">
        <f aca="false" ca="false" dt2D="false" dtr="false" t="normal">COUNTIF(AA380:AL380, "&gt;0")</f>
        <v>1</v>
      </c>
      <c r="AQ380" s="4" t="n">
        <f aca="false" ca="false" dt2D="false" dtr="false" t="normal">COUNTIF(AM380:AO380, "&gt;0")</f>
        <v>3</v>
      </c>
      <c r="AR380" s="4" t="n">
        <f aca="false" ca="false" dt2D="false" dtr="false" t="normal">+AP380+AQ380</f>
        <v>4</v>
      </c>
    </row>
    <row customHeight="true" ht="12.75" outlineLevel="0" r="381">
      <c r="A381" s="49" t="n">
        <f aca="false" ca="false" dt2D="false" dtr="false" t="normal">+A380+1</f>
        <v>367</v>
      </c>
      <c r="B381" s="49" t="n">
        <f aca="false" ca="false" dt2D="false" dtr="false" t="normal">+B380+1</f>
        <v>138</v>
      </c>
      <c r="C381" s="50" t="s">
        <v>68</v>
      </c>
      <c r="D381" s="49" t="s">
        <v>504</v>
      </c>
      <c r="E381" s="53" t="s">
        <v>94</v>
      </c>
      <c r="F381" s="52" t="s">
        <v>56</v>
      </c>
      <c r="G381" s="52" t="n">
        <v>5</v>
      </c>
      <c r="H381" s="52" t="n">
        <v>6</v>
      </c>
      <c r="I381" s="53" t="n">
        <v>4621</v>
      </c>
      <c r="J381" s="53" t="n">
        <v>4552.6</v>
      </c>
      <c r="K381" s="53" t="n">
        <v>68.3999999999996</v>
      </c>
      <c r="L381" s="51" t="n">
        <v>203</v>
      </c>
      <c r="M381" s="54" t="n">
        <f aca="false" ca="false" dt2D="false" dtr="false" t="normal">SUM(N381:R381)</f>
        <v>10664898.31</v>
      </c>
      <c r="N381" s="54" t="n"/>
      <c r="O381" s="54" t="n"/>
      <c r="P381" s="54" t="n">
        <v>0</v>
      </c>
      <c r="Q381" s="54" t="n">
        <v>715219.08</v>
      </c>
      <c r="R381" s="54" t="n">
        <v>9949679.23</v>
      </c>
      <c r="S381" s="54" t="n">
        <f aca="false" ca="false" dt2D="false" dtr="false" t="normal">+Z381-M381</f>
        <v>0</v>
      </c>
      <c r="T381" s="54" t="n">
        <f aca="false" ca="false" dt2D="false" dtr="false" t="normal">$M381/($J381+$K381)</f>
        <v>2307.9199978359666</v>
      </c>
      <c r="U381" s="54" t="n">
        <f aca="false" ca="false" dt2D="false" dtr="false" t="normal">$M381/($J381+$K381)</f>
        <v>2307.9199978359666</v>
      </c>
      <c r="V381" s="52" t="n">
        <v>2026</v>
      </c>
      <c r="W381" s="56" t="n">
        <v>0</v>
      </c>
      <c r="X381" s="56" t="n">
        <f aca="false" ca="false" dt2D="false" dtr="false" t="normal">+(J381*12.71+K381*25.41)*12</f>
        <v>715219.08</v>
      </c>
      <c r="Y381" s="56" t="n">
        <f aca="false" ca="false" dt2D="false" dtr="false" t="normal">+(J381*12.71+K381*25.41)*12*30-'[3]Лист1'!$AQ$390</f>
        <v>13353627.569999998</v>
      </c>
      <c r="Z381" s="72" t="n">
        <f aca="false" ca="true" dt2D="false" dtr="false" t="normal">SUBTOTAL(9, AA381:AO381)</f>
        <v>10664898.31</v>
      </c>
      <c r="AA381" s="58" t="n"/>
      <c r="AB381" s="58" t="n"/>
      <c r="AC381" s="58" t="n"/>
      <c r="AD381" s="58" t="n"/>
      <c r="AE381" s="58" t="n"/>
      <c r="AF381" s="58" t="n"/>
      <c r="AG381" s="58" t="n">
        <v>0</v>
      </c>
      <c r="AH381" s="58" t="n"/>
      <c r="AI381" s="58" t="n"/>
      <c r="AJ381" s="58" t="n">
        <v>9288635.85</v>
      </c>
      <c r="AK381" s="58" t="n"/>
      <c r="AL381" s="58" t="n"/>
      <c r="AM381" s="58" t="n">
        <v>1066489.83</v>
      </c>
      <c r="AN381" s="58" t="n">
        <v>106648.98</v>
      </c>
      <c r="AO381" s="58" t="n">
        <v>203123.65</v>
      </c>
      <c r="AP381" s="4" t="n">
        <f aca="false" ca="false" dt2D="false" dtr="false" t="normal">COUNTIF(AA381:AL381, "&gt;0")</f>
        <v>1</v>
      </c>
      <c r="AQ381" s="4" t="n">
        <f aca="false" ca="false" dt2D="false" dtr="false" t="normal">COUNTIF(AM381:AO381, "&gt;0")</f>
        <v>3</v>
      </c>
      <c r="AR381" s="4" t="n">
        <f aca="false" ca="false" dt2D="false" dtr="false" t="normal">+AP381+AQ381</f>
        <v>4</v>
      </c>
    </row>
    <row customHeight="true" ht="12.75" outlineLevel="0" r="382">
      <c r="A382" s="49" t="n">
        <f aca="false" ca="false" dt2D="false" dtr="false" t="normal">+A381+1</f>
        <v>368</v>
      </c>
      <c r="B382" s="49" t="n">
        <f aca="false" ca="false" dt2D="false" dtr="false" t="normal">+B381+1</f>
        <v>139</v>
      </c>
      <c r="C382" s="50" t="s">
        <v>68</v>
      </c>
      <c r="D382" s="49" t="s">
        <v>505</v>
      </c>
      <c r="E382" s="53" t="s">
        <v>85</v>
      </c>
      <c r="F382" s="52" t="s">
        <v>56</v>
      </c>
      <c r="G382" s="52" t="n">
        <v>2</v>
      </c>
      <c r="H382" s="52" t="n">
        <v>8</v>
      </c>
      <c r="I382" s="53" t="n">
        <v>1042.9</v>
      </c>
      <c r="J382" s="53" t="n">
        <v>988.8</v>
      </c>
      <c r="K382" s="53" t="n">
        <v>54.1000000000001</v>
      </c>
      <c r="L382" s="51" t="n">
        <v>39</v>
      </c>
      <c r="M382" s="54" t="n">
        <f aca="false" ca="false" dt2D="false" dtr="false" t="normal">SUM(N382:R382)</f>
        <v>6225981.750000001</v>
      </c>
      <c r="N382" s="54" t="n"/>
      <c r="O382" s="54" t="n">
        <v>2288358.072</v>
      </c>
      <c r="P382" s="54" t="n">
        <v>0</v>
      </c>
      <c r="Q382" s="54" t="n">
        <v>167307.948</v>
      </c>
      <c r="R382" s="54" t="n">
        <v>3770315.73</v>
      </c>
      <c r="S382" s="54" t="n">
        <f aca="false" ca="false" dt2D="false" dtr="false" t="normal">+Z382-M382</f>
        <v>0</v>
      </c>
      <c r="T382" s="54" t="n">
        <f aca="false" ca="false" dt2D="false" dtr="false" t="normal">$M382/($J382+$K382)</f>
        <v>5969.874149007575</v>
      </c>
      <c r="U382" s="54" t="n">
        <f aca="false" ca="false" dt2D="false" dtr="false" t="normal">$M382/($J382+$K382)</f>
        <v>5969.874149007575</v>
      </c>
      <c r="V382" s="52" t="n">
        <v>2026</v>
      </c>
      <c r="W382" s="56" t="n">
        <v>0</v>
      </c>
      <c r="X382" s="56" t="n">
        <f aca="false" ca="false" dt2D="false" dtr="false" t="normal">+(J382*12.71+K382*25.41)*12</f>
        <v>167307.94800000003</v>
      </c>
      <c r="Y382" s="56" t="n">
        <f aca="false" ca="false" dt2D="false" dtr="false" t="normal">+(J382*12.71+K382*25.41)*12*30-'[3]Лист1'!$AQ$395</f>
        <v>3770315.7300000014</v>
      </c>
      <c r="Z382" s="72" t="n">
        <f aca="false" ca="true" dt2D="false" dtr="false" t="normal">SUBTOTAL(9, AA382:AO382)</f>
        <v>6225981.750000001</v>
      </c>
      <c r="AA382" s="63" t="n"/>
      <c r="AB382" s="58" t="n">
        <v>2450423.77</v>
      </c>
      <c r="AC382" s="63" t="n"/>
      <c r="AD382" s="58" t="n">
        <v>526892.37</v>
      </c>
      <c r="AE382" s="58" t="n"/>
      <c r="AF382" s="58" t="n"/>
      <c r="AG382" s="58" t="n">
        <v>0</v>
      </c>
      <c r="AH382" s="58" t="n"/>
      <c r="AI382" s="63" t="n"/>
      <c r="AJ382" s="63" t="n"/>
      <c r="AK382" s="58" t="n"/>
      <c r="AL382" s="58" t="n"/>
      <c r="AM382" s="58" t="n">
        <v>2467521.22</v>
      </c>
      <c r="AN382" s="58" t="n">
        <v>267411.45</v>
      </c>
      <c r="AO382" s="58" t="n">
        <v>513732.94</v>
      </c>
      <c r="AP382" s="4" t="n">
        <f aca="false" ca="false" dt2D="false" dtr="false" t="normal">COUNTIF(AA382:AL382, "&gt;0")</f>
        <v>2</v>
      </c>
      <c r="AQ382" s="4" t="n">
        <f aca="false" ca="false" dt2D="false" dtr="false" t="normal">COUNTIF(AM382:AO382, "&gt;0")</f>
        <v>3</v>
      </c>
      <c r="AR382" s="4" t="n">
        <f aca="false" ca="false" dt2D="false" dtr="false" t="normal">+AP382+AQ382</f>
        <v>5</v>
      </c>
    </row>
    <row customHeight="true" ht="12.75" outlineLevel="0" r="383">
      <c r="A383" s="49" t="n">
        <f aca="false" ca="false" dt2D="false" dtr="false" t="normal">+A382+1</f>
        <v>369</v>
      </c>
      <c r="B383" s="49" t="n">
        <f aca="false" ca="false" dt2D="false" dtr="false" t="normal">+B382+1</f>
        <v>140</v>
      </c>
      <c r="C383" s="50" t="s">
        <v>68</v>
      </c>
      <c r="D383" s="49" t="s">
        <v>506</v>
      </c>
      <c r="E383" s="53" t="s">
        <v>67</v>
      </c>
      <c r="F383" s="52" t="s">
        <v>56</v>
      </c>
      <c r="G383" s="52" t="n">
        <v>9</v>
      </c>
      <c r="H383" s="52" t="n">
        <v>2</v>
      </c>
      <c r="I383" s="53" t="n">
        <v>6063.9</v>
      </c>
      <c r="J383" s="53" t="n">
        <v>5505.9</v>
      </c>
      <c r="K383" s="53" t="n">
        <v>558</v>
      </c>
      <c r="L383" s="51" t="n">
        <v>229</v>
      </c>
      <c r="M383" s="54" t="n">
        <f aca="false" ca="false" dt2D="false" dtr="false" t="normal">SUM(N383:R383)</f>
        <v>35304580.89233058</v>
      </c>
      <c r="N383" s="54" t="n"/>
      <c r="O383" s="54" t="n"/>
      <c r="P383" s="54" t="n">
        <v>0</v>
      </c>
      <c r="Q383" s="54" t="n">
        <f aca="false" ca="false" dt2D="false" dtr="false" t="normal">+W383+X383</f>
        <v>1307575.332</v>
      </c>
      <c r="R383" s="54" t="n">
        <f aca="false" ca="false" dt2D="false" dtr="false" t="normal">+Z383-Q383</f>
        <v>33997005.56033058</v>
      </c>
      <c r="S383" s="54" t="n">
        <f aca="false" ca="false" dt2D="false" dtr="false" t="normal">+Z383-M383</f>
        <v>0</v>
      </c>
      <c r="T383" s="54" t="n">
        <f aca="false" ca="false" dt2D="false" dtr="false" t="normal">$M383/($J383+$K383)</f>
        <v>5822.091540482294</v>
      </c>
      <c r="U383" s="54" t="n">
        <f aca="false" ca="false" dt2D="false" dtr="false" t="normal">$M383/($J383+$K383)</f>
        <v>5822.091540482294</v>
      </c>
      <c r="V383" s="52" t="n">
        <v>2026</v>
      </c>
      <c r="W383" s="56" t="n">
        <v>0</v>
      </c>
      <c r="X383" s="56" t="n">
        <f aca="false" ca="false" dt2D="false" dtr="false" t="normal">+(J383*16.89+K383*28.62)*12</f>
        <v>1307575.332</v>
      </c>
      <c r="Y383" s="56" t="n">
        <f aca="false" ca="false" dt2D="false" dtr="false" t="normal">+(J383*16.89+K383*28.62)*12*30-'[3]Лист1'!$AQ$404</f>
        <v>37697888.44</v>
      </c>
      <c r="Z383" s="72" t="n">
        <f aca="false" ca="true" dt2D="false" dtr="false" t="normal">SUBTOTAL(9, AA383:AO383)</f>
        <v>35304580.89233058</v>
      </c>
      <c r="AA383" s="58" t="n"/>
      <c r="AB383" s="58" t="n"/>
      <c r="AC383" s="58" t="n"/>
      <c r="AD383" s="58" t="n"/>
      <c r="AE383" s="58" t="n"/>
      <c r="AF383" s="58" t="n"/>
      <c r="AG383" s="58" t="n">
        <v>0</v>
      </c>
      <c r="AH383" s="58" t="n"/>
      <c r="AI383" s="56" t="n">
        <v>34353672.1625513</v>
      </c>
      <c r="AJ383" s="62" t="n"/>
      <c r="AK383" s="58" t="n"/>
      <c r="AL383" s="58" t="n"/>
      <c r="AM383" s="58" t="n">
        <v>772788.87351</v>
      </c>
      <c r="AN383" s="58" t="n">
        <v>11143.9987</v>
      </c>
      <c r="AO383" s="58" t="n">
        <v>166975.857569306</v>
      </c>
      <c r="AP383" s="4" t="n">
        <f aca="false" ca="false" dt2D="false" dtr="false" t="normal">COUNTIF(AA383:AL383, "&gt;0")</f>
        <v>1</v>
      </c>
      <c r="AQ383" s="4" t="n">
        <f aca="false" ca="false" dt2D="false" dtr="false" t="normal">COUNTIF(AM383:AO383, "&gt;0")</f>
        <v>3</v>
      </c>
      <c r="AR383" s="4" t="n">
        <f aca="false" ca="false" dt2D="false" dtr="false" t="normal">+AP383+AQ383</f>
        <v>4</v>
      </c>
    </row>
    <row customHeight="true" ht="12.75" outlineLevel="0" r="384">
      <c r="A384" s="49" t="n">
        <f aca="false" ca="false" dt2D="false" dtr="false" t="normal">+A383+1</f>
        <v>370</v>
      </c>
      <c r="B384" s="49" t="n">
        <f aca="false" ca="false" dt2D="false" dtr="false" t="normal">+B383+1</f>
        <v>141</v>
      </c>
      <c r="C384" s="50" t="s">
        <v>68</v>
      </c>
      <c r="D384" s="49" t="s">
        <v>507</v>
      </c>
      <c r="E384" s="53" t="s">
        <v>75</v>
      </c>
      <c r="F384" s="52" t="s">
        <v>56</v>
      </c>
      <c r="G384" s="52" t="n">
        <v>9</v>
      </c>
      <c r="H384" s="52" t="n">
        <v>1</v>
      </c>
      <c r="I384" s="53" t="n">
        <v>2247.9</v>
      </c>
      <c r="J384" s="53" t="n">
        <v>2247.9</v>
      </c>
      <c r="K384" s="53" t="n">
        <v>0</v>
      </c>
      <c r="L384" s="51" t="n">
        <v>94</v>
      </c>
      <c r="M384" s="54" t="n">
        <f aca="false" ca="false" dt2D="false" dtr="false" t="normal">SUM(N384:R384)</f>
        <v>2173472.0300000003</v>
      </c>
      <c r="N384" s="54" t="n"/>
      <c r="O384" s="54" t="n"/>
      <c r="P384" s="54" t="n">
        <v>0</v>
      </c>
      <c r="Q384" s="54" t="n">
        <v>1811982.532</v>
      </c>
      <c r="R384" s="54" t="n">
        <v>361489.498</v>
      </c>
      <c r="S384" s="54" t="n">
        <f aca="false" ca="false" dt2D="false" dtr="false" t="normal">+Z384-M384</f>
        <v>0</v>
      </c>
      <c r="T384" s="54" t="n">
        <f aca="false" ca="false" dt2D="false" dtr="false" t="normal">$M384/($J384+$K384)</f>
        <v>966.8899995551404</v>
      </c>
      <c r="U384" s="54" t="n">
        <f aca="false" ca="false" dt2D="false" dtr="false" t="normal">$M384/($J384+$K384)</f>
        <v>966.8899995551404</v>
      </c>
      <c r="V384" s="52" t="n">
        <v>2026</v>
      </c>
      <c r="W384" s="56" t="n">
        <v>1356378.16</v>
      </c>
      <c r="X384" s="56" t="n">
        <f aca="false" ca="false" dt2D="false" dtr="false" t="normal">+(J384*16.89+K384*28.62)*12</f>
        <v>455604.37200000003</v>
      </c>
      <c r="Y384" s="56" t="n">
        <f aca="false" ca="false" dt2D="false" dtr="false" t="normal">+(J384*16.89+K384*28.62)*12*30</f>
        <v>13668131.16</v>
      </c>
      <c r="Z384" s="72" t="n">
        <f aca="false" ca="true" dt2D="false" dtr="false" t="normal">SUBTOTAL(9, AA384:AO384)</f>
        <v>2173472.0300000003</v>
      </c>
      <c r="AA384" s="58" t="n"/>
      <c r="AB384" s="58" t="n"/>
      <c r="AC384" s="58" t="n">
        <v>1892994.16</v>
      </c>
      <c r="AD384" s="58" t="n"/>
      <c r="AE384" s="58" t="n"/>
      <c r="AF384" s="58" t="n"/>
      <c r="AG384" s="58" t="n">
        <v>0</v>
      </c>
      <c r="AH384" s="58" t="n"/>
      <c r="AI384" s="58" t="n"/>
      <c r="AJ384" s="58" t="n"/>
      <c r="AK384" s="58" t="n"/>
      <c r="AL384" s="58" t="n"/>
      <c r="AM384" s="58" t="n">
        <v>217347.2</v>
      </c>
      <c r="AN384" s="58" t="n">
        <v>21734.72</v>
      </c>
      <c r="AO384" s="58" t="n">
        <v>41395.95</v>
      </c>
      <c r="AP384" s="4" t="n">
        <f aca="false" ca="false" dt2D="false" dtr="false" t="normal">COUNTIF(AA384:AL384, "&gt;0")</f>
        <v>1</v>
      </c>
      <c r="AQ384" s="4" t="n">
        <f aca="false" ca="false" dt2D="false" dtr="false" t="normal">COUNTIF(AM384:AO384, "&gt;0")</f>
        <v>3</v>
      </c>
      <c r="AR384" s="4" t="n">
        <f aca="false" ca="false" dt2D="false" dtr="false" t="normal">+AP384+AQ384</f>
        <v>4</v>
      </c>
    </row>
    <row customHeight="true" ht="12.75" outlineLevel="0" r="385">
      <c r="A385" s="49" t="n">
        <f aca="false" ca="false" dt2D="false" dtr="false" t="normal">+A384+1</f>
        <v>371</v>
      </c>
      <c r="B385" s="49" t="n">
        <f aca="false" ca="false" dt2D="false" dtr="false" t="normal">+B384+1</f>
        <v>142</v>
      </c>
      <c r="C385" s="50" t="s">
        <v>68</v>
      </c>
      <c r="D385" s="49" t="s">
        <v>508</v>
      </c>
      <c r="E385" s="53" t="s">
        <v>85</v>
      </c>
      <c r="F385" s="52" t="s">
        <v>56</v>
      </c>
      <c r="G385" s="52" t="n">
        <v>9</v>
      </c>
      <c r="H385" s="52" t="n">
        <v>2</v>
      </c>
      <c r="I385" s="53" t="n">
        <v>5003.2</v>
      </c>
      <c r="J385" s="53" t="n">
        <v>4976.2</v>
      </c>
      <c r="K385" s="53" t="n">
        <v>27</v>
      </c>
      <c r="L385" s="51" t="n">
        <v>169</v>
      </c>
      <c r="M385" s="54" t="n">
        <f aca="false" ca="false" dt2D="false" dtr="false" t="normal">SUM(N385:R385)</f>
        <v>8036790.250000001</v>
      </c>
      <c r="N385" s="54" t="n"/>
      <c r="O385" s="54" t="n"/>
      <c r="P385" s="54" t="n">
        <v>0</v>
      </c>
      <c r="Q385" s="54" t="n">
        <v>2121361.376</v>
      </c>
      <c r="R385" s="54" t="n">
        <v>5915428.874</v>
      </c>
      <c r="S385" s="54" t="n">
        <f aca="false" ca="false" dt2D="false" dtr="false" t="normal">+Z385-M385</f>
        <v>0</v>
      </c>
      <c r="T385" s="54" t="n">
        <f aca="false" ca="false" dt2D="false" dtr="false" t="normal">$M385/($J385+$K385)</f>
        <v>1606.3299988007677</v>
      </c>
      <c r="U385" s="54" t="n">
        <f aca="false" ca="false" dt2D="false" dtr="false" t="normal">$M385/($J385+$K385)</f>
        <v>1606.3299988007677</v>
      </c>
      <c r="V385" s="52" t="n">
        <v>2026</v>
      </c>
      <c r="W385" s="56" t="n">
        <v>1103512.28</v>
      </c>
      <c r="X385" s="56" t="n">
        <f aca="false" ca="false" dt2D="false" dtr="false" t="normal">+(J385*16.89+K385*28.62)*12</f>
        <v>1017849.096</v>
      </c>
      <c r="Y385" s="56" t="n">
        <f aca="false" ca="false" dt2D="false" dtr="false" t="normal">+(J385*16.89+K385*28.62)*12*30</f>
        <v>30535472.88</v>
      </c>
      <c r="Z385" s="72" t="n">
        <f aca="false" ca="true" dt2D="false" dtr="false" t="normal">SUBTOTAL(9, AA385:AO385)</f>
        <v>8036790.250000001</v>
      </c>
      <c r="AA385" s="58" t="n"/>
      <c r="AB385" s="58" t="n"/>
      <c r="AC385" s="58" t="n">
        <v>4213278.34</v>
      </c>
      <c r="AD385" s="58" t="n">
        <v>2692472.81</v>
      </c>
      <c r="AE385" s="58" t="n"/>
      <c r="AF385" s="58" t="n"/>
      <c r="AG385" s="58" t="n">
        <v>0</v>
      </c>
      <c r="AH385" s="58" t="n"/>
      <c r="AI385" s="58" t="n"/>
      <c r="AJ385" s="58" t="n"/>
      <c r="AK385" s="58" t="n"/>
      <c r="AL385" s="58" t="n"/>
      <c r="AM385" s="58" t="n">
        <v>899656.41</v>
      </c>
      <c r="AN385" s="58" t="n">
        <v>80367.9</v>
      </c>
      <c r="AO385" s="58" t="n">
        <v>151014.79</v>
      </c>
      <c r="AP385" s="4" t="n">
        <f aca="false" ca="false" dt2D="false" dtr="false" t="normal">COUNTIF(AA385:AL385, "&gt;0")</f>
        <v>2</v>
      </c>
      <c r="AQ385" s="4" t="n">
        <f aca="false" ca="false" dt2D="false" dtr="false" t="normal">COUNTIF(AM385:AO385, "&gt;0")</f>
        <v>3</v>
      </c>
      <c r="AR385" s="4" t="n">
        <f aca="false" ca="false" dt2D="false" dtr="false" t="normal">+AP385+AQ385</f>
        <v>5</v>
      </c>
    </row>
    <row customHeight="true" ht="13.5" outlineLevel="0" r="386">
      <c r="A386" s="49" t="n">
        <f aca="false" ca="false" dt2D="false" dtr="false" t="normal">+A385+1</f>
        <v>372</v>
      </c>
      <c r="B386" s="49" t="n">
        <f aca="false" ca="false" dt2D="false" dtr="false" t="normal">+B385+1</f>
        <v>143</v>
      </c>
      <c r="C386" s="50" t="s">
        <v>68</v>
      </c>
      <c r="D386" s="49" t="s">
        <v>509</v>
      </c>
      <c r="E386" s="53" t="s">
        <v>164</v>
      </c>
      <c r="F386" s="52" t="s">
        <v>56</v>
      </c>
      <c r="G386" s="52" t="n">
        <v>4</v>
      </c>
      <c r="H386" s="52" t="n">
        <v>6</v>
      </c>
      <c r="I386" s="53" t="n">
        <v>3627.2</v>
      </c>
      <c r="J386" s="53" t="n">
        <v>3407.6</v>
      </c>
      <c r="K386" s="53" t="n">
        <v>219.6</v>
      </c>
      <c r="L386" s="51" t="n">
        <v>159</v>
      </c>
      <c r="M386" s="54" t="n">
        <f aca="false" ca="false" dt2D="false" dtr="false" t="normal">SUM(N386:R386)</f>
        <v>4098808.54</v>
      </c>
      <c r="N386" s="54" t="n"/>
      <c r="O386" s="54" t="n"/>
      <c r="P386" s="54" t="n">
        <v>0</v>
      </c>
      <c r="Q386" s="54" t="n">
        <v>586687.584</v>
      </c>
      <c r="R386" s="54" t="n">
        <v>3512120.956</v>
      </c>
      <c r="S386" s="54" t="n">
        <f aca="false" ca="false" dt2D="false" dtr="false" t="normal">+Z386-M386</f>
        <v>0</v>
      </c>
      <c r="T386" s="54" t="n">
        <f aca="false" ca="false" dt2D="false" dtr="false" t="normal">$M386/($J386+$K386)</f>
        <v>1130.019998897221</v>
      </c>
      <c r="U386" s="54" t="n">
        <f aca="false" ca="false" dt2D="false" dtr="false" t="normal">$M386/($J386+$K386)</f>
        <v>1130.019998897221</v>
      </c>
      <c r="V386" s="52" t="n">
        <v>2026</v>
      </c>
      <c r="W386" s="56" t="n">
        <v>0</v>
      </c>
      <c r="X386" s="56" t="n">
        <f aca="false" ca="false" dt2D="false" dtr="false" t="normal">+(J386*12.71+K386*25.41)*12</f>
        <v>586687.584</v>
      </c>
      <c r="Y386" s="56" t="n">
        <f aca="false" ca="false" dt2D="false" dtr="false" t="normal">+(J386*12.71+K386*25.41)*12*30-'[3]Лист1'!$AQ$377</f>
        <v>16183546.64</v>
      </c>
      <c r="Z386" s="72" t="n">
        <f aca="false" ca="true" dt2D="false" dtr="false" t="normal">SUBTOTAL(9, AA386:AO386)</f>
        <v>4098808.54</v>
      </c>
      <c r="AA386" s="58" t="n"/>
      <c r="AB386" s="58" t="n"/>
      <c r="AC386" s="58" t="n"/>
      <c r="AD386" s="58" t="n">
        <v>3449540.87</v>
      </c>
      <c r="AE386" s="58" t="n"/>
      <c r="AF386" s="58" t="n"/>
      <c r="AG386" s="58" t="n">
        <v>0</v>
      </c>
      <c r="AH386" s="58" t="n"/>
      <c r="AI386" s="58" t="n"/>
      <c r="AJ386" s="58" t="n"/>
      <c r="AK386" s="58" t="n"/>
      <c r="AL386" s="58" t="n"/>
      <c r="AM386" s="58" t="n">
        <v>532845.11</v>
      </c>
      <c r="AN386" s="58" t="n">
        <v>40988.09</v>
      </c>
      <c r="AO386" s="58" t="n">
        <v>75434.47</v>
      </c>
      <c r="AP386" s="4" t="n">
        <f aca="false" ca="false" dt2D="false" dtr="false" t="normal">COUNTIF(AA386:AL386, "&gt;0")</f>
        <v>1</v>
      </c>
      <c r="AQ386" s="4" t="n">
        <f aca="false" ca="false" dt2D="false" dtr="false" t="normal">COUNTIF(AM386:AO386, "&gt;0")</f>
        <v>3</v>
      </c>
      <c r="AR386" s="4" t="n">
        <f aca="false" ca="false" dt2D="false" dtr="false" t="normal">+AP386+AQ386</f>
        <v>4</v>
      </c>
    </row>
    <row customHeight="true" ht="12.75" outlineLevel="0" r="387">
      <c r="A387" s="49" t="n">
        <f aca="false" ca="false" dt2D="false" dtr="false" t="normal">+A386+1</f>
        <v>373</v>
      </c>
      <c r="B387" s="49" t="n">
        <f aca="false" ca="false" dt2D="false" dtr="false" t="normal">+B386+1</f>
        <v>144</v>
      </c>
      <c r="C387" s="50" t="s">
        <v>68</v>
      </c>
      <c r="D387" s="49" t="s">
        <v>510</v>
      </c>
      <c r="E387" s="53" t="s">
        <v>102</v>
      </c>
      <c r="F387" s="52" t="s">
        <v>56</v>
      </c>
      <c r="G387" s="52" t="n">
        <v>9</v>
      </c>
      <c r="H387" s="52" t="n">
        <v>1</v>
      </c>
      <c r="I387" s="53" t="n">
        <v>2217.6</v>
      </c>
      <c r="J387" s="53" t="n">
        <v>2150.8</v>
      </c>
      <c r="K387" s="53" t="n">
        <v>66.7999999999997</v>
      </c>
      <c r="L387" s="51" t="n">
        <v>94</v>
      </c>
      <c r="M387" s="54" t="n">
        <f aca="false" ca="false" dt2D="false" dtr="false" t="normal">SUM(N387:R387)</f>
        <v>3140143.78</v>
      </c>
      <c r="N387" s="54" t="n"/>
      <c r="O387" s="54" t="n">
        <v>2202236.424</v>
      </c>
      <c r="P387" s="54" t="n">
        <v>0</v>
      </c>
      <c r="Q387" s="54" t="n">
        <v>458865.936</v>
      </c>
      <c r="R387" s="54" t="n">
        <v>479041.419999998</v>
      </c>
      <c r="S387" s="54" t="n">
        <f aca="false" ca="false" dt2D="false" dtr="false" t="normal">+Z387-M387</f>
        <v>0</v>
      </c>
      <c r="T387" s="54" t="n">
        <f aca="false" ca="false" dt2D="false" dtr="false" t="normal">$M387/($J387+$K387)</f>
        <v>1416.0100018037517</v>
      </c>
      <c r="U387" s="54" t="n">
        <f aca="false" ca="false" dt2D="false" dtr="false" t="normal">$M387/($J387+$K387)</f>
        <v>1416.0100018037517</v>
      </c>
      <c r="V387" s="52" t="n">
        <v>2026</v>
      </c>
      <c r="W387" s="56" t="n">
        <v>0</v>
      </c>
      <c r="X387" s="56" t="n">
        <f aca="false" ca="false" dt2D="false" dtr="false" t="normal">+(J387*16.89+K387*28.62)*12</f>
        <v>458865.9359999999</v>
      </c>
      <c r="Y387" s="56" t="n">
        <f aca="false" ca="false" dt2D="false" dtr="false" t="normal">+(J387*16.89+K387*28.62)*12*30-'[3]Лист1'!$AQ$383</f>
        <v>479041.41999999806</v>
      </c>
      <c r="Z387" s="72" t="n">
        <f aca="false" ca="true" dt2D="false" dtr="false" t="normal">SUBTOTAL(9, AA387:AO387)</f>
        <v>3140143.78</v>
      </c>
      <c r="AA387" s="58" t="n"/>
      <c r="AB387" s="58" t="n"/>
      <c r="AC387" s="58" t="n"/>
      <c r="AD387" s="58" t="n"/>
      <c r="AE387" s="58" t="n"/>
      <c r="AF387" s="58" t="n"/>
      <c r="AG387" s="58" t="n">
        <v>0</v>
      </c>
      <c r="AH387" s="58" t="n"/>
      <c r="AI387" s="58" t="n">
        <v>2765650.23</v>
      </c>
      <c r="AJ387" s="58" t="n"/>
      <c r="AK387" s="58" t="n"/>
      <c r="AL387" s="58" t="n"/>
      <c r="AM387" s="58" t="n">
        <v>282612.94</v>
      </c>
      <c r="AN387" s="58" t="n">
        <v>31401.44</v>
      </c>
      <c r="AO387" s="58" t="n">
        <v>60479.17</v>
      </c>
      <c r="AP387" s="4" t="n">
        <f aca="false" ca="false" dt2D="false" dtr="false" t="normal">COUNTIF(AA387:AL387, "&gt;0")</f>
        <v>1</v>
      </c>
      <c r="AQ387" s="4" t="n">
        <f aca="false" ca="false" dt2D="false" dtr="false" t="normal">COUNTIF(AM387:AO387, "&gt;0")</f>
        <v>3</v>
      </c>
      <c r="AR387" s="4" t="n">
        <f aca="false" ca="false" dt2D="false" dtr="false" t="normal">+AP387+AQ387</f>
        <v>4</v>
      </c>
    </row>
    <row customHeight="true" ht="12" outlineLevel="0" r="388">
      <c r="A388" s="49" t="n">
        <f aca="false" ca="false" dt2D="false" dtr="false" t="normal">+A387+1</f>
        <v>374</v>
      </c>
      <c r="B388" s="49" t="n">
        <f aca="false" ca="false" dt2D="false" dtr="false" t="normal">+B387+1</f>
        <v>145</v>
      </c>
      <c r="C388" s="50" t="s">
        <v>68</v>
      </c>
      <c r="D388" s="49" t="s">
        <v>511</v>
      </c>
      <c r="E388" s="53" t="s">
        <v>290</v>
      </c>
      <c r="F388" s="52" t="s">
        <v>56</v>
      </c>
      <c r="G388" s="52" t="n">
        <v>10</v>
      </c>
      <c r="H388" s="52" t="n">
        <v>4</v>
      </c>
      <c r="I388" s="53" t="n">
        <v>14224.6</v>
      </c>
      <c r="J388" s="53" t="n">
        <v>14224.6</v>
      </c>
      <c r="K388" s="53" t="n">
        <v>0</v>
      </c>
      <c r="L388" s="51" t="n">
        <v>591</v>
      </c>
      <c r="M388" s="54" t="n">
        <f aca="false" ca="false" dt2D="false" dtr="false" t="normal">SUM(N388:R388)</f>
        <v>13753623.48</v>
      </c>
      <c r="N388" s="54" t="n"/>
      <c r="O388" s="54" t="n"/>
      <c r="P388" s="54" t="n">
        <v>0</v>
      </c>
      <c r="Q388" s="54" t="n">
        <v>12127514.088</v>
      </c>
      <c r="R388" s="54" t="n">
        <v>1626109.392</v>
      </c>
      <c r="S388" s="54" t="n">
        <f aca="false" ca="false" dt2D="false" dtr="false" t="normal">+Z388-M388</f>
        <v>0</v>
      </c>
      <c r="T388" s="54" t="n">
        <f aca="false" ca="false" dt2D="false" dtr="false" t="normal">$M388/($J388+$K388)</f>
        <v>966.8899990157895</v>
      </c>
      <c r="U388" s="54" t="n">
        <f aca="false" ca="false" dt2D="false" dtr="false" t="normal">$M388/($J388+$K388)</f>
        <v>966.8899990157895</v>
      </c>
      <c r="V388" s="52" t="n">
        <v>2026</v>
      </c>
      <c r="W388" s="56" t="n">
        <v>9244472.16</v>
      </c>
      <c r="X388" s="56" t="n">
        <f aca="false" ca="false" dt2D="false" dtr="false" t="normal">+(J388*16.89+K388*28.62)*12</f>
        <v>2883041.9280000003</v>
      </c>
      <c r="Y388" s="56" t="n">
        <f aca="false" ca="false" dt2D="false" dtr="false" t="normal">+(J388*16.89+K388*28.62)*12*30</f>
        <v>86491257.84</v>
      </c>
      <c r="Z388" s="72" t="n">
        <f aca="false" ca="true" dt2D="false" dtr="false" t="normal">SUBTOTAL(9, AA388:AO388)</f>
        <v>13753623.48</v>
      </c>
      <c r="AA388" s="58" t="n"/>
      <c r="AB388" s="58" t="n"/>
      <c r="AC388" s="58" t="n">
        <v>11978773.39</v>
      </c>
      <c r="AD388" s="58" t="n"/>
      <c r="AE388" s="58" t="n"/>
      <c r="AF388" s="58" t="n"/>
      <c r="AG388" s="58" t="n">
        <v>0</v>
      </c>
      <c r="AH388" s="58" t="n"/>
      <c r="AI388" s="58" t="n"/>
      <c r="AJ388" s="58" t="n"/>
      <c r="AK388" s="58" t="n"/>
      <c r="AL388" s="58" t="n"/>
      <c r="AM388" s="58" t="n">
        <v>1375362.35</v>
      </c>
      <c r="AN388" s="58" t="n">
        <v>137536.23</v>
      </c>
      <c r="AO388" s="58" t="n">
        <v>261951.51</v>
      </c>
      <c r="AP388" s="4" t="n">
        <f aca="false" ca="false" dt2D="false" dtr="false" t="normal">COUNTIF(AA388:AL388, "&gt;0")</f>
        <v>1</v>
      </c>
      <c r="AQ388" s="4" t="n">
        <f aca="false" ca="false" dt2D="false" dtr="false" t="normal">COUNTIF(AM388:AO388, "&gt;0")</f>
        <v>3</v>
      </c>
      <c r="AR388" s="4" t="n">
        <f aca="false" ca="false" dt2D="false" dtr="false" t="normal">+AP388+AQ388</f>
        <v>4</v>
      </c>
    </row>
    <row customHeight="true" ht="12.75" outlineLevel="0" r="389">
      <c r="A389" s="49" t="n">
        <f aca="false" ca="false" dt2D="false" dtr="false" t="normal">+A388+1</f>
        <v>375</v>
      </c>
      <c r="B389" s="49" t="n">
        <f aca="false" ca="false" dt2D="false" dtr="false" t="normal">+B388+1</f>
        <v>146</v>
      </c>
      <c r="C389" s="50" t="s">
        <v>68</v>
      </c>
      <c r="D389" s="49" t="s">
        <v>512</v>
      </c>
      <c r="E389" s="53" t="s">
        <v>85</v>
      </c>
      <c r="F389" s="52" t="s">
        <v>56</v>
      </c>
      <c r="G389" s="52" t="n">
        <v>9</v>
      </c>
      <c r="H389" s="52" t="n">
        <v>1</v>
      </c>
      <c r="I389" s="53" t="n">
        <v>2756.2</v>
      </c>
      <c r="J389" s="53" t="n">
        <v>2756.2</v>
      </c>
      <c r="K389" s="53" t="n">
        <v>0</v>
      </c>
      <c r="L389" s="51" t="n">
        <v>108</v>
      </c>
      <c r="M389" s="54" t="n">
        <f aca="false" ca="false" dt2D="false" dtr="false" t="normal">SUM(N389:R389)</f>
        <v>3902806.7699999996</v>
      </c>
      <c r="N389" s="54" t="n"/>
      <c r="O389" s="54" t="n"/>
      <c r="P389" s="54" t="n">
        <v>0</v>
      </c>
      <c r="Q389" s="54" t="n">
        <v>558626.616</v>
      </c>
      <c r="R389" s="54" t="n">
        <v>3344180.154</v>
      </c>
      <c r="S389" s="54" t="n">
        <f aca="false" ca="false" dt2D="false" dtr="false" t="normal">+Z389-M389</f>
        <v>0</v>
      </c>
      <c r="T389" s="54" t="n">
        <f aca="false" ca="false" dt2D="false" dtr="false" t="normal">$M389/($J389+$K389)</f>
        <v>1416.0100029025468</v>
      </c>
      <c r="U389" s="54" t="n">
        <f aca="false" ca="false" dt2D="false" dtr="false" t="normal">$M389/($J389+$K389)</f>
        <v>1416.0100029025468</v>
      </c>
      <c r="V389" s="52" t="n">
        <v>2026</v>
      </c>
      <c r="W389" s="56" t="n">
        <v>0</v>
      </c>
      <c r="X389" s="56" t="n">
        <f aca="false" ca="false" dt2D="false" dtr="false" t="normal">+(J389*16.89+K389*28.62)*12</f>
        <v>558626.616</v>
      </c>
      <c r="Y389" s="56" t="n">
        <f aca="false" ca="false" dt2D="false" dtr="false" t="normal">+(J389*16.89+K389*28.62)*12*30-'[3]Лист1'!$AQ$393</f>
        <v>7650047.210000001</v>
      </c>
      <c r="Z389" s="72" t="n">
        <f aca="false" ca="true" dt2D="false" dtr="false" t="normal">SUBTOTAL(9, AA389:AO389)</f>
        <v>3902806.7699999996</v>
      </c>
      <c r="AA389" s="58" t="n"/>
      <c r="AB389" s="58" t="n"/>
      <c r="AC389" s="58" t="n"/>
      <c r="AD389" s="58" t="n"/>
      <c r="AE389" s="58" t="n"/>
      <c r="AF389" s="58" t="n"/>
      <c r="AG389" s="58" t="n">
        <v>0</v>
      </c>
      <c r="AH389" s="58" t="n"/>
      <c r="AI389" s="58" t="n">
        <v>3437358.03</v>
      </c>
      <c r="AJ389" s="58" t="n"/>
      <c r="AK389" s="58" t="n"/>
      <c r="AL389" s="58" t="n"/>
      <c r="AM389" s="58" t="n">
        <v>351252.61</v>
      </c>
      <c r="AN389" s="58" t="n">
        <v>39028.07</v>
      </c>
      <c r="AO389" s="58" t="n">
        <v>75168.06</v>
      </c>
      <c r="AP389" s="4" t="n">
        <f aca="false" ca="false" dt2D="false" dtr="false" t="normal">COUNTIF(AA389:AL389, "&gt;0")</f>
        <v>1</v>
      </c>
      <c r="AQ389" s="4" t="n">
        <f aca="false" ca="false" dt2D="false" dtr="false" t="normal">COUNTIF(AM389:AO389, "&gt;0")</f>
        <v>3</v>
      </c>
      <c r="AR389" s="4" t="n">
        <f aca="false" ca="false" dt2D="false" dtr="false" t="normal">+AP389+AQ389</f>
        <v>4</v>
      </c>
    </row>
    <row customHeight="true" ht="12.75" outlineLevel="0" r="390">
      <c r="A390" s="49" t="n">
        <f aca="false" ca="false" dt2D="false" dtr="false" t="normal">+A389+1</f>
        <v>376</v>
      </c>
      <c r="B390" s="49" t="n">
        <f aca="false" ca="false" dt2D="false" dtr="false" t="normal">+B389+1</f>
        <v>147</v>
      </c>
      <c r="C390" s="50" t="s">
        <v>68</v>
      </c>
      <c r="D390" s="49" t="s">
        <v>513</v>
      </c>
      <c r="E390" s="53" t="s">
        <v>67</v>
      </c>
      <c r="F390" s="52" t="s">
        <v>56</v>
      </c>
      <c r="G390" s="52" t="n">
        <v>9</v>
      </c>
      <c r="H390" s="52" t="n">
        <v>1</v>
      </c>
      <c r="I390" s="53" t="n">
        <v>4088.2</v>
      </c>
      <c r="J390" s="53" t="n">
        <v>3875.8</v>
      </c>
      <c r="K390" s="53" t="n">
        <v>212.4</v>
      </c>
      <c r="L390" s="51" t="n">
        <v>160</v>
      </c>
      <c r="M390" s="54" t="n">
        <f aca="false" ca="false" dt2D="false" dtr="false" t="normal">SUM(N390:R390)</f>
        <v>5788932.08</v>
      </c>
      <c r="N390" s="54" t="n"/>
      <c r="O390" s="54" t="n"/>
      <c r="P390" s="54" t="n">
        <v>0</v>
      </c>
      <c r="Q390" s="54" t="n">
        <v>858493.8</v>
      </c>
      <c r="R390" s="54" t="n">
        <v>4930438.28</v>
      </c>
      <c r="S390" s="54" t="n">
        <f aca="false" ca="false" dt2D="false" dtr="false" t="normal">+Z390-M390</f>
        <v>0</v>
      </c>
      <c r="T390" s="54" t="n">
        <f aca="false" ca="false" dt2D="false" dtr="false" t="normal">$M390/($J390+$K390)</f>
        <v>1416.009999510787</v>
      </c>
      <c r="U390" s="54" t="n">
        <f aca="false" ca="false" dt2D="false" dtr="false" t="normal">$M390/($J390+$K390)</f>
        <v>1416.009999510787</v>
      </c>
      <c r="V390" s="52" t="n">
        <v>2026</v>
      </c>
      <c r="W390" s="56" t="n">
        <v>0</v>
      </c>
      <c r="X390" s="56" t="n">
        <f aca="false" ca="false" dt2D="false" dtr="false" t="normal">+(J390*16.89+K390*28.62)*12</f>
        <v>858493.8</v>
      </c>
      <c r="Y390" s="56" t="n">
        <f aca="false" ca="false" dt2D="false" dtr="false" t="normal">+(J390*16.89+K390*28.62)*12*30-'[3]Лист1'!$AQ$396</f>
        <v>24629178.12</v>
      </c>
      <c r="Z390" s="72" t="n">
        <f aca="false" ca="true" dt2D="false" dtr="false" t="normal">SUBTOTAL(9, AA390:AO390)</f>
        <v>5788932.08</v>
      </c>
      <c r="AA390" s="58" t="n"/>
      <c r="AB390" s="58" t="n"/>
      <c r="AC390" s="58" t="n"/>
      <c r="AD390" s="58" t="n"/>
      <c r="AE390" s="58" t="n"/>
      <c r="AF390" s="58" t="n"/>
      <c r="AG390" s="58" t="n">
        <v>0</v>
      </c>
      <c r="AH390" s="58" t="n"/>
      <c r="AI390" s="58" t="n">
        <v>5098544.04</v>
      </c>
      <c r="AJ390" s="58" t="n"/>
      <c r="AK390" s="58" t="n"/>
      <c r="AL390" s="58" t="n"/>
      <c r="AM390" s="58" t="n">
        <v>521003.89</v>
      </c>
      <c r="AN390" s="58" t="n">
        <v>57889.32</v>
      </c>
      <c r="AO390" s="58" t="n">
        <v>111494.83</v>
      </c>
      <c r="AP390" s="4" t="n">
        <f aca="false" ca="false" dt2D="false" dtr="false" t="normal">COUNTIF(AA390:AL390, "&gt;0")</f>
        <v>1</v>
      </c>
      <c r="AQ390" s="4" t="n">
        <f aca="false" ca="false" dt2D="false" dtr="false" t="normal">COUNTIF(AM390:AO390, "&gt;0")</f>
        <v>3</v>
      </c>
      <c r="AR390" s="4" t="n">
        <f aca="false" ca="false" dt2D="false" dtr="false" t="normal">+AP390+AQ390</f>
        <v>4</v>
      </c>
    </row>
    <row customHeight="true" ht="12" outlineLevel="0" r="391">
      <c r="A391" s="49" t="n">
        <f aca="false" ca="false" dt2D="false" dtr="false" t="normal">+A390+1</f>
        <v>377</v>
      </c>
      <c r="B391" s="49" t="n">
        <f aca="false" ca="false" dt2D="false" dtr="false" t="normal">+B390+1</f>
        <v>148</v>
      </c>
      <c r="C391" s="50" t="s">
        <v>68</v>
      </c>
      <c r="D391" s="49" t="s">
        <v>514</v>
      </c>
      <c r="E391" s="53" t="s">
        <v>290</v>
      </c>
      <c r="F391" s="52" t="s">
        <v>56</v>
      </c>
      <c r="G391" s="52" t="n">
        <v>9</v>
      </c>
      <c r="H391" s="52" t="n">
        <v>1</v>
      </c>
      <c r="I391" s="53" t="n">
        <v>2944.4</v>
      </c>
      <c r="J391" s="53" t="n">
        <v>2782.4</v>
      </c>
      <c r="K391" s="53" t="n">
        <v>162</v>
      </c>
      <c r="L391" s="51" t="n">
        <v>86</v>
      </c>
      <c r="M391" s="54" t="n">
        <f aca="false" ca="false" dt2D="false" dtr="false" t="normal">SUM(N391:R391)</f>
        <v>1882767.14</v>
      </c>
      <c r="N391" s="54" t="n"/>
      <c r="O391" s="54" t="n"/>
      <c r="P391" s="54" t="n">
        <v>0</v>
      </c>
      <c r="Q391" s="54" t="n">
        <v>1435444.262</v>
      </c>
      <c r="R391" s="54" t="n">
        <v>447322.878</v>
      </c>
      <c r="S391" s="54" t="n">
        <f aca="false" ca="false" dt2D="false" dtr="false" t="normal">+Z391-M391</f>
        <v>0</v>
      </c>
      <c r="T391" s="54" t="n">
        <f aca="false" ca="false" dt2D="false" dtr="false" t="normal">$M391/($J391+$K391)</f>
        <v>639.440001358511</v>
      </c>
      <c r="U391" s="54" t="n">
        <f aca="false" ca="false" dt2D="false" dtr="false" t="normal">$M391/($J391+$K391)</f>
        <v>639.440001358511</v>
      </c>
      <c r="V391" s="52" t="n">
        <v>2026</v>
      </c>
      <c r="W391" s="56" t="n">
        <v>815870.15</v>
      </c>
      <c r="X391" s="56" t="n">
        <f aca="false" ca="false" dt2D="false" dtr="false" t="normal">+(J391*16.89+K391*28.62)*12</f>
        <v>619574.1120000001</v>
      </c>
      <c r="Y391" s="56" t="n">
        <f aca="false" ca="false" dt2D="false" dtr="false" t="normal">+(J391*16.89+K391*28.62)*12*30</f>
        <v>18587223.360000003</v>
      </c>
      <c r="Z391" s="72" t="n">
        <f aca="false" ca="true" dt2D="false" dtr="false" t="normal">SUBTOTAL(9, AA391:AO391)</f>
        <v>1882767.14</v>
      </c>
      <c r="AA391" s="58" t="n"/>
      <c r="AB391" s="58" t="n"/>
      <c r="AC391" s="58" t="n"/>
      <c r="AD391" s="58" t="n">
        <v>1584529.29</v>
      </c>
      <c r="AE391" s="58" t="n"/>
      <c r="AF391" s="58" t="n"/>
      <c r="AG391" s="58" t="n">
        <v>0</v>
      </c>
      <c r="AH391" s="58" t="n"/>
      <c r="AI391" s="58" t="n"/>
      <c r="AJ391" s="58" t="n"/>
      <c r="AK391" s="58" t="n"/>
      <c r="AL391" s="58" t="n"/>
      <c r="AM391" s="58" t="n">
        <v>244759.73</v>
      </c>
      <c r="AN391" s="58" t="n">
        <v>18827.67</v>
      </c>
      <c r="AO391" s="58" t="n">
        <v>34650.45</v>
      </c>
      <c r="AP391" s="4" t="n">
        <f aca="false" ca="false" dt2D="false" dtr="false" t="normal">COUNTIF(AA391:AL391, "&gt;0")</f>
        <v>1</v>
      </c>
      <c r="AQ391" s="4" t="n">
        <f aca="false" ca="false" dt2D="false" dtr="false" t="normal">COUNTIF(AM391:AO391, "&gt;0")</f>
        <v>3</v>
      </c>
      <c r="AR391" s="4" t="n">
        <f aca="false" ca="false" dt2D="false" dtr="false" t="normal">+AP391+AQ391</f>
        <v>4</v>
      </c>
    </row>
    <row customHeight="true" ht="12.75" outlineLevel="0" r="392">
      <c r="A392" s="49" t="n">
        <f aca="false" ca="false" dt2D="false" dtr="false" t="normal">+A391+1</f>
        <v>378</v>
      </c>
      <c r="B392" s="49" t="n">
        <f aca="false" ca="false" dt2D="false" dtr="false" t="normal">+B391+1</f>
        <v>149</v>
      </c>
      <c r="C392" s="50" t="s">
        <v>68</v>
      </c>
      <c r="D392" s="49" t="s">
        <v>515</v>
      </c>
      <c r="E392" s="53" t="s">
        <v>85</v>
      </c>
      <c r="F392" s="52" t="s">
        <v>56</v>
      </c>
      <c r="G392" s="52" t="n">
        <v>9</v>
      </c>
      <c r="H392" s="52" t="n">
        <v>1</v>
      </c>
      <c r="I392" s="53" t="n">
        <v>2392.5</v>
      </c>
      <c r="J392" s="53" t="n">
        <v>2270.7</v>
      </c>
      <c r="K392" s="53" t="n">
        <v>121.8</v>
      </c>
      <c r="L392" s="51" t="n">
        <v>87</v>
      </c>
      <c r="M392" s="54" t="n">
        <f aca="false" ca="false" dt2D="false" dtr="false" t="normal">SUM(N392:R392)</f>
        <v>3387803.920000001</v>
      </c>
      <c r="N392" s="54" t="n"/>
      <c r="O392" s="54" t="n"/>
      <c r="P392" s="54" t="n">
        <v>0</v>
      </c>
      <c r="Q392" s="54" t="n">
        <v>1084330.638</v>
      </c>
      <c r="R392" s="54" t="n">
        <v>2303473.282</v>
      </c>
      <c r="S392" s="54" t="n">
        <f aca="false" ca="false" dt2D="false" dtr="false" t="normal">+Z392-M392</f>
        <v>0</v>
      </c>
      <c r="T392" s="54" t="n">
        <f aca="false" ca="false" dt2D="false" dtr="false" t="normal">$M392/($J392+$K392)</f>
        <v>1416.0099979101362</v>
      </c>
      <c r="U392" s="54" t="n">
        <f aca="false" ca="false" dt2D="false" dtr="false" t="normal">$M392/($J392+$K392)</f>
        <v>1416.0099979101362</v>
      </c>
      <c r="V392" s="52" t="n">
        <v>2026</v>
      </c>
      <c r="W392" s="56" t="n">
        <v>582274.17</v>
      </c>
      <c r="X392" s="56" t="n">
        <f aca="false" ca="false" dt2D="false" dtr="false" t="normal">+(J392*16.89+K392*28.62)*12</f>
        <v>502056.468</v>
      </c>
      <c r="Y392" s="56" t="n">
        <f aca="false" ca="false" dt2D="false" dtr="false" t="normal">+(J392*16.89+K392*28.62)*12*30</f>
        <v>15061694.04</v>
      </c>
      <c r="Z392" s="72" t="n">
        <f aca="false" ca="true" dt2D="false" dtr="false" t="normal">SUBTOTAL(9, AA392:AO392)</f>
        <v>3387803.9200000004</v>
      </c>
      <c r="AA392" s="58" t="n"/>
      <c r="AB392" s="58" t="n"/>
      <c r="AC392" s="58" t="n"/>
      <c r="AD392" s="58" t="n"/>
      <c r="AE392" s="58" t="n"/>
      <c r="AF392" s="58" t="n"/>
      <c r="AG392" s="58" t="n">
        <v>0</v>
      </c>
      <c r="AH392" s="58" t="n"/>
      <c r="AI392" s="58" t="n">
        <v>2983774.43</v>
      </c>
      <c r="AJ392" s="58" t="n"/>
      <c r="AK392" s="58" t="n"/>
      <c r="AL392" s="58" t="n"/>
      <c r="AM392" s="58" t="n">
        <v>304902.35</v>
      </c>
      <c r="AN392" s="58" t="n">
        <v>33878.04</v>
      </c>
      <c r="AO392" s="58" t="n">
        <v>65249.1</v>
      </c>
      <c r="AP392" s="4" t="n">
        <f aca="false" ca="false" dt2D="false" dtr="false" t="normal">COUNTIF(AA392:AL392, "&gt;0")</f>
        <v>1</v>
      </c>
      <c r="AQ392" s="4" t="n">
        <f aca="false" ca="false" dt2D="false" dtr="false" t="normal">COUNTIF(AM392:AO392, "&gt;0")</f>
        <v>3</v>
      </c>
      <c r="AR392" s="4" t="n">
        <f aca="false" ca="false" dt2D="false" dtr="false" t="normal">+AP392+AQ392</f>
        <v>4</v>
      </c>
    </row>
    <row customHeight="true" ht="12.75" outlineLevel="0" r="393">
      <c r="A393" s="49" t="n">
        <f aca="false" ca="false" dt2D="false" dtr="false" t="normal">+A392+1</f>
        <v>379</v>
      </c>
      <c r="B393" s="49" t="n">
        <f aca="false" ca="false" dt2D="false" dtr="false" t="normal">+B392+1</f>
        <v>150</v>
      </c>
      <c r="C393" s="50" t="s">
        <v>68</v>
      </c>
      <c r="D393" s="49" t="s">
        <v>516</v>
      </c>
      <c r="E393" s="53" t="s">
        <v>67</v>
      </c>
      <c r="F393" s="52" t="s">
        <v>56</v>
      </c>
      <c r="G393" s="52" t="n">
        <v>9</v>
      </c>
      <c r="H393" s="52" t="n">
        <v>1</v>
      </c>
      <c r="I393" s="53" t="n">
        <v>3339</v>
      </c>
      <c r="J393" s="53" t="n">
        <v>3339</v>
      </c>
      <c r="K393" s="53" t="n">
        <v>0</v>
      </c>
      <c r="L393" s="51" t="n">
        <v>149</v>
      </c>
      <c r="M393" s="54" t="n">
        <f aca="false" ca="false" dt2D="false" dtr="false" t="normal">SUM(N393:R393)</f>
        <v>4728057.4</v>
      </c>
      <c r="N393" s="54" t="n"/>
      <c r="O393" s="54" t="n"/>
      <c r="P393" s="54" t="n">
        <v>0</v>
      </c>
      <c r="Q393" s="54" t="n">
        <v>676748.52</v>
      </c>
      <c r="R393" s="54" t="n">
        <v>4051308.88</v>
      </c>
      <c r="S393" s="54" t="n">
        <f aca="false" ca="false" dt2D="false" dtr="false" t="normal">+Z393-M393</f>
        <v>0</v>
      </c>
      <c r="T393" s="54" t="n">
        <f aca="false" ca="false" dt2D="false" dtr="false" t="normal">$M393/($J393+$K393)</f>
        <v>1416.0100029949087</v>
      </c>
      <c r="U393" s="54" t="n">
        <f aca="false" ca="false" dt2D="false" dtr="false" t="normal">$M393/($J393+$K393)</f>
        <v>1416.0100029949087</v>
      </c>
      <c r="V393" s="52" t="n">
        <v>2026</v>
      </c>
      <c r="W393" s="56" t="n">
        <v>0</v>
      </c>
      <c r="X393" s="56" t="n">
        <f aca="false" ca="false" dt2D="false" dtr="false" t="normal">+(J393*16.89+K393*28.62)*12</f>
        <v>676748.52</v>
      </c>
      <c r="Y393" s="56" t="n">
        <f aca="false" ca="false" dt2D="false" dtr="false" t="normal">+(J393*16.89+K393*28.62)*12*30-'[3]Лист1'!$AQ$405</f>
        <v>19222169.490000002</v>
      </c>
      <c r="Z393" s="72" t="n">
        <f aca="false" ca="true" dt2D="false" dtr="false" t="normal">SUBTOTAL(9, AA393:AO393)</f>
        <v>4728057.4</v>
      </c>
      <c r="AA393" s="58" t="n"/>
      <c r="AB393" s="58" t="n"/>
      <c r="AC393" s="58" t="n"/>
      <c r="AD393" s="58" t="n"/>
      <c r="AE393" s="58" t="n"/>
      <c r="AF393" s="58" t="n"/>
      <c r="AG393" s="58" t="n">
        <v>0</v>
      </c>
      <c r="AH393" s="58" t="n"/>
      <c r="AI393" s="58" t="n">
        <v>4164189.27</v>
      </c>
      <c r="AJ393" s="58" t="n"/>
      <c r="AK393" s="58" t="n"/>
      <c r="AL393" s="58" t="n"/>
      <c r="AM393" s="58" t="n">
        <v>425525.17</v>
      </c>
      <c r="AN393" s="58" t="n">
        <v>47280.57</v>
      </c>
      <c r="AO393" s="58" t="n">
        <v>91062.39</v>
      </c>
      <c r="AP393" s="4" t="n">
        <f aca="false" ca="false" dt2D="false" dtr="false" t="normal">COUNTIF(AA393:AL393, "&gt;0")</f>
        <v>1</v>
      </c>
      <c r="AQ393" s="4" t="n">
        <f aca="false" ca="false" dt2D="false" dtr="false" t="normal">COUNTIF(AM393:AO393, "&gt;0")</f>
        <v>3</v>
      </c>
      <c r="AR393" s="4" t="n">
        <f aca="false" ca="false" dt2D="false" dtr="false" t="normal">+AP393+AQ393</f>
        <v>4</v>
      </c>
    </row>
    <row customHeight="true" ht="12.75" outlineLevel="0" r="394">
      <c r="A394" s="49" t="n">
        <f aca="false" ca="false" dt2D="false" dtr="false" t="normal">+A393+1</f>
        <v>380</v>
      </c>
      <c r="B394" s="49" t="n">
        <f aca="false" ca="false" dt2D="false" dtr="false" t="normal">+B393+1</f>
        <v>151</v>
      </c>
      <c r="C394" s="50" t="s">
        <v>115</v>
      </c>
      <c r="D394" s="49" t="s">
        <v>517</v>
      </c>
      <c r="E394" s="53" t="s">
        <v>355</v>
      </c>
      <c r="F394" s="52" t="s">
        <v>56</v>
      </c>
      <c r="G394" s="52" t="n">
        <v>4</v>
      </c>
      <c r="H394" s="52" t="n">
        <v>2</v>
      </c>
      <c r="I394" s="53" t="n">
        <v>1255.4</v>
      </c>
      <c r="J394" s="53" t="n">
        <v>1255.4</v>
      </c>
      <c r="K394" s="53" t="n">
        <v>0</v>
      </c>
      <c r="L394" s="51" t="n">
        <v>70</v>
      </c>
      <c r="M394" s="54" t="n">
        <f aca="false" ca="false" dt2D="false" dtr="false" t="normal">SUM(N394:R394)</f>
        <v>752825.7171319879</v>
      </c>
      <c r="N394" s="54" t="n"/>
      <c r="O394" s="54" t="n"/>
      <c r="P394" s="54" t="n">
        <v>0</v>
      </c>
      <c r="Q394" s="54" t="n">
        <v>195541.104</v>
      </c>
      <c r="R394" s="54" t="n">
        <v>557284.613131988</v>
      </c>
      <c r="S394" s="54" t="n">
        <f aca="false" ca="false" dt2D="false" dtr="false" t="normal">+Z394-M394</f>
        <v>0</v>
      </c>
      <c r="T394" s="54" t="n">
        <f aca="false" ca="false" dt2D="false" dtr="false" t="normal">$M394/($J394+$K394)</f>
        <v>599.6699993085772</v>
      </c>
      <c r="U394" s="54" t="n">
        <f aca="false" ca="false" dt2D="false" dtr="false" t="normal">$M394/($J394+$K394)</f>
        <v>599.6699993085772</v>
      </c>
      <c r="V394" s="52" t="n">
        <v>2026</v>
      </c>
      <c r="W394" s="56" t="n">
        <v>0</v>
      </c>
      <c r="X394" s="56" t="n">
        <f aca="false" ca="false" dt2D="false" dtr="false" t="normal">+(J394*12.98+K394*25.97)*12</f>
        <v>195541.10400000002</v>
      </c>
      <c r="Y394" s="56" t="n">
        <f aca="false" ca="false" dt2D="false" dtr="false" t="normal">+(J394*12.98+K394*25.97)*12*30-'[3]Лист1'!$AQ$781</f>
        <v>5736013.910000001</v>
      </c>
      <c r="Z394" s="72" t="n">
        <f aca="false" ca="true" dt2D="false" dtr="false" t="normal">SUBTOTAL(9, AA394:AO394)</f>
        <v>752825.7171319879</v>
      </c>
      <c r="AA394" s="63" t="n"/>
      <c r="AB394" s="63" t="n"/>
      <c r="AC394" s="63" t="n"/>
      <c r="AD394" s="63" t="n"/>
      <c r="AE394" s="58" t="n">
        <v>508333.52</v>
      </c>
      <c r="AF394" s="58" t="n"/>
      <c r="AG394" s="58" t="n">
        <v>0</v>
      </c>
      <c r="AH394" s="58" t="n"/>
      <c r="AI394" s="63" t="n"/>
      <c r="AJ394" s="58" t="n"/>
      <c r="AK394" s="63" t="n"/>
      <c r="AL394" s="63" t="n"/>
      <c r="AM394" s="62" t="n">
        <v>225847.7154</v>
      </c>
      <c r="AN394" s="62" t="n">
        <v>7528.25718</v>
      </c>
      <c r="AO394" s="62" t="n">
        <v>11116.224551988</v>
      </c>
      <c r="AP394" s="4" t="n">
        <f aca="false" ca="false" dt2D="false" dtr="false" t="normal">COUNTIF(AA394:AL394, "&gt;0")</f>
        <v>1</v>
      </c>
      <c r="AQ394" s="4" t="n">
        <f aca="false" ca="false" dt2D="false" dtr="false" t="normal">COUNTIF(AM394:AO394, "&gt;0")</f>
        <v>3</v>
      </c>
      <c r="AR394" s="4" t="n">
        <f aca="false" ca="false" dt2D="false" dtr="false" t="normal">+AP394+AQ394</f>
        <v>4</v>
      </c>
    </row>
    <row customHeight="true" ht="12.75" outlineLevel="0" r="395">
      <c r="A395" s="49" t="n">
        <f aca="false" ca="false" dt2D="false" dtr="false" t="normal">+A394+1</f>
        <v>381</v>
      </c>
      <c r="B395" s="49" t="n">
        <f aca="false" ca="false" dt2D="false" dtr="false" t="normal">+B394+1</f>
        <v>152</v>
      </c>
      <c r="C395" s="50" t="s">
        <v>115</v>
      </c>
      <c r="D395" s="49" t="s">
        <v>518</v>
      </c>
      <c r="E395" s="53" t="s">
        <v>348</v>
      </c>
      <c r="F395" s="52" t="s">
        <v>56</v>
      </c>
      <c r="G395" s="52" t="n">
        <v>4</v>
      </c>
      <c r="H395" s="52" t="n">
        <v>2</v>
      </c>
      <c r="I395" s="53" t="n">
        <v>1197.7</v>
      </c>
      <c r="J395" s="53" t="n">
        <v>1197.7</v>
      </c>
      <c r="K395" s="53" t="n">
        <v>0</v>
      </c>
      <c r="L395" s="51" t="n">
        <v>75</v>
      </c>
      <c r="M395" s="54" t="n">
        <f aca="false" ca="false" dt2D="false" dtr="false" t="normal">SUM(N395:R395)</f>
        <v>718224.7620813941</v>
      </c>
      <c r="N395" s="54" t="n"/>
      <c r="O395" s="54" t="n"/>
      <c r="P395" s="54" t="n">
        <v>0</v>
      </c>
      <c r="Q395" s="54" t="n">
        <v>186553.752</v>
      </c>
      <c r="R395" s="54" t="n">
        <v>531671.010081394</v>
      </c>
      <c r="S395" s="54" t="n">
        <f aca="false" ca="false" dt2D="false" dtr="false" t="normal">+Z395-M395</f>
        <v>0</v>
      </c>
      <c r="T395" s="54" t="n">
        <f aca="false" ca="false" dt2D="false" dtr="false" t="normal">$M395/($J395+$K395)</f>
        <v>599.6700025727595</v>
      </c>
      <c r="U395" s="54" t="n">
        <f aca="false" ca="false" dt2D="false" dtr="false" t="normal">$M395/($J395+$K395)</f>
        <v>599.6700025727595</v>
      </c>
      <c r="V395" s="52" t="n">
        <v>2026</v>
      </c>
      <c r="W395" s="56" t="n">
        <v>0</v>
      </c>
      <c r="X395" s="56" t="n">
        <f aca="false" ca="false" dt2D="false" dtr="false" t="normal">+(J395*12.98+K395*25.97)*12</f>
        <v>186553.752</v>
      </c>
      <c r="Y395" s="56" t="n">
        <f aca="false" ca="false" dt2D="false" dtr="false" t="normal">+(J395*12.98+K395*25.97)*12*30-'[3]Лист1'!$AQ$782</f>
        <v>5436990.33</v>
      </c>
      <c r="Z395" s="72" t="n">
        <f aca="false" ca="true" dt2D="false" dtr="false" t="normal">SUBTOTAL(9, AA395:AO395)</f>
        <v>718224.7620813941</v>
      </c>
      <c r="AA395" s="63" t="n"/>
      <c r="AB395" s="63" t="n"/>
      <c r="AC395" s="63" t="n"/>
      <c r="AD395" s="63" t="n"/>
      <c r="AE395" s="58" t="n">
        <v>484969.78</v>
      </c>
      <c r="AF395" s="58" t="n"/>
      <c r="AG395" s="58" t="n">
        <v>0</v>
      </c>
      <c r="AH395" s="58" t="n"/>
      <c r="AI395" s="63" t="n"/>
      <c r="AJ395" s="58" t="n"/>
      <c r="AK395" s="63" t="n"/>
      <c r="AL395" s="63" t="n"/>
      <c r="AM395" s="62" t="n">
        <v>215467.4277</v>
      </c>
      <c r="AN395" s="62" t="n">
        <v>7182.24759</v>
      </c>
      <c r="AO395" s="62" t="n">
        <v>10605.306791394</v>
      </c>
      <c r="AP395" s="4" t="n">
        <f aca="false" ca="false" dt2D="false" dtr="false" t="normal">COUNTIF(AA395:AL395, "&gt;0")</f>
        <v>1</v>
      </c>
      <c r="AQ395" s="4" t="n">
        <f aca="false" ca="false" dt2D="false" dtr="false" t="normal">COUNTIF(AM395:AO395, "&gt;0")</f>
        <v>3</v>
      </c>
      <c r="AR395" s="4" t="n">
        <f aca="false" ca="false" dt2D="false" dtr="false" t="normal">+AP395+AQ395</f>
        <v>4</v>
      </c>
    </row>
    <row customHeight="true" ht="12.75" outlineLevel="0" r="396">
      <c r="A396" s="49" t="n">
        <f aca="false" ca="false" dt2D="false" dtr="false" t="normal">+A395+1</f>
        <v>382</v>
      </c>
      <c r="B396" s="49" t="n">
        <f aca="false" ca="false" dt2D="false" dtr="false" t="normal">+B395+1</f>
        <v>153</v>
      </c>
      <c r="C396" s="50" t="s">
        <v>115</v>
      </c>
      <c r="D396" s="49" t="s">
        <v>519</v>
      </c>
      <c r="E396" s="53" t="s">
        <v>75</v>
      </c>
      <c r="F396" s="52" t="s">
        <v>56</v>
      </c>
      <c r="G396" s="52" t="n">
        <v>1</v>
      </c>
      <c r="H396" s="52" t="n">
        <v>2</v>
      </c>
      <c r="I396" s="53" t="n">
        <v>208.3</v>
      </c>
      <c r="J396" s="53" t="n">
        <v>208.3</v>
      </c>
      <c r="K396" s="53" t="n">
        <v>0</v>
      </c>
      <c r="L396" s="51" t="n">
        <v>17</v>
      </c>
      <c r="M396" s="54" t="n">
        <f aca="false" ca="false" dt2D="false" dtr="false" t="normal">SUM(N396:R396)</f>
        <v>1916726.2400000002</v>
      </c>
      <c r="N396" s="54" t="n"/>
      <c r="O396" s="54" t="n">
        <v>759478.442</v>
      </c>
      <c r="P396" s="54" t="n">
        <v>0</v>
      </c>
      <c r="Q396" s="54" t="n">
        <v>183903.558</v>
      </c>
      <c r="R396" s="54" t="n">
        <v>973344.24</v>
      </c>
      <c r="S396" s="54" t="n">
        <f aca="false" ca="false" dt2D="false" dtr="false" t="normal">+Z396-M396</f>
        <v>0</v>
      </c>
      <c r="T396" s="54" t="n">
        <f aca="false" ca="false" dt2D="false" dtr="false" t="normal">$M396/($J396+$K396)</f>
        <v>9201.75823331733</v>
      </c>
      <c r="U396" s="54" t="n">
        <f aca="false" ca="false" dt2D="false" dtr="false" t="normal">$M396/($J396+$K396)</f>
        <v>9201.75823331733</v>
      </c>
      <c r="V396" s="52" t="n">
        <v>2026</v>
      </c>
      <c r="W396" s="56" t="n">
        <v>151458.75</v>
      </c>
      <c r="X396" s="56" t="n">
        <f aca="false" ca="false" dt2D="false" dtr="false" t="normal">+(J396*12.98+K396*25.97)*12</f>
        <v>32444.808000000005</v>
      </c>
      <c r="Y396" s="56" t="n">
        <f aca="false" ca="false" dt2D="false" dtr="false" t="normal">+(J396*12.98+K396*25.97)*12*30</f>
        <v>973344.2400000001</v>
      </c>
      <c r="Z396" s="72" t="n">
        <f aca="false" ca="true" dt2D="false" dtr="false" t="normal">SUBTOTAL(9, AA396:AO396)</f>
        <v>1916726.24</v>
      </c>
      <c r="AA396" s="58" t="n">
        <v>759361.73</v>
      </c>
      <c r="AB396" s="58" t="n"/>
      <c r="AC396" s="58" t="n">
        <v>217725.44</v>
      </c>
      <c r="AD396" s="58" t="n"/>
      <c r="AE396" s="58" t="n"/>
      <c r="AF396" s="58" t="n"/>
      <c r="AG396" s="58" t="n">
        <v>0</v>
      </c>
      <c r="AH396" s="58" t="n"/>
      <c r="AI396" s="63" t="n"/>
      <c r="AJ396" s="58" t="n"/>
      <c r="AK396" s="63" t="n"/>
      <c r="AL396" s="63" t="n"/>
      <c r="AM396" s="58" t="n">
        <v>717993.77</v>
      </c>
      <c r="AN396" s="58" t="n">
        <v>75998.96</v>
      </c>
      <c r="AO396" s="58" t="n">
        <v>145646.34</v>
      </c>
      <c r="AP396" s="4" t="n">
        <f aca="false" ca="false" dt2D="false" dtr="false" t="normal">COUNTIF(AA396:AL396, "&gt;0")</f>
        <v>2</v>
      </c>
      <c r="AQ396" s="4" t="n">
        <f aca="false" ca="false" dt2D="false" dtr="false" t="normal">COUNTIF(AM396:AO396, "&gt;0")</f>
        <v>3</v>
      </c>
      <c r="AR396" s="4" t="n">
        <f aca="false" ca="false" dt2D="false" dtr="false" t="normal">+AP396+AQ396</f>
        <v>5</v>
      </c>
    </row>
    <row customHeight="true" ht="12.75" outlineLevel="0" r="397">
      <c r="A397" s="49" t="n">
        <f aca="false" ca="false" dt2D="false" dtr="false" t="normal">+A396+1</f>
        <v>383</v>
      </c>
      <c r="B397" s="49" t="n">
        <f aca="false" ca="false" dt2D="false" dtr="false" t="normal">+B396+1</f>
        <v>154</v>
      </c>
      <c r="C397" s="50" t="s">
        <v>115</v>
      </c>
      <c r="D397" s="49" t="s">
        <v>520</v>
      </c>
      <c r="E397" s="53" t="s">
        <v>75</v>
      </c>
      <c r="F397" s="52" t="s">
        <v>56</v>
      </c>
      <c r="G397" s="52" t="n">
        <v>2</v>
      </c>
      <c r="H397" s="52" t="n">
        <v>2</v>
      </c>
      <c r="I397" s="53" t="n">
        <v>1000.4</v>
      </c>
      <c r="J397" s="53" t="n">
        <v>1000.4</v>
      </c>
      <c r="K397" s="53" t="n">
        <v>0</v>
      </c>
      <c r="L397" s="51" t="n">
        <v>40</v>
      </c>
      <c r="M397" s="54" t="n">
        <f aca="false" ca="false" dt2D="false" dtr="false" t="normal">SUM(N397:R397)</f>
        <v>4263035.67</v>
      </c>
      <c r="N397" s="54" t="n"/>
      <c r="O397" s="54" t="n"/>
      <c r="P397" s="54" t="n">
        <v>0</v>
      </c>
      <c r="Q397" s="54" t="n">
        <v>160485.648</v>
      </c>
      <c r="R397" s="54" t="n">
        <v>4102550.022</v>
      </c>
      <c r="S397" s="54" t="n">
        <f aca="false" ca="false" dt2D="false" dtr="false" t="normal">+Z397-M397</f>
        <v>0</v>
      </c>
      <c r="T397" s="54" t="n">
        <f aca="false" ca="false" dt2D="false" dtr="false" t="normal">$M397/($J397+$K397)</f>
        <v>4261.331137544982</v>
      </c>
      <c r="U397" s="54" t="n">
        <f aca="false" ca="false" dt2D="false" dtr="false" t="normal">$M397/($J397+$K397)</f>
        <v>4261.331137544982</v>
      </c>
      <c r="V397" s="52" t="n">
        <v>2026</v>
      </c>
      <c r="W397" s="56" t="n">
        <v>7904.64</v>
      </c>
      <c r="X397" s="56" t="n">
        <f aca="false" ca="false" dt2D="false" dtr="false" t="normal">+(J397*12.71+K397*25.41)*12</f>
        <v>152581.008</v>
      </c>
      <c r="Y397" s="56" t="n">
        <f aca="false" ca="false" dt2D="false" dtr="false" t="normal">+(J397*12.71+K397*25.41)*12*30</f>
        <v>4577430.24</v>
      </c>
      <c r="Z397" s="72" t="n">
        <f aca="false" ca="true" dt2D="false" dtr="false" t="normal">SUBTOTAL(9, AA397:AO397)</f>
        <v>4263035.67</v>
      </c>
      <c r="AA397" s="58" t="n">
        <v>3646977.78</v>
      </c>
      <c r="AB397" s="58" t="n"/>
      <c r="AC397" s="58" t="n"/>
      <c r="AD397" s="63" t="n"/>
      <c r="AE397" s="58" t="n"/>
      <c r="AF397" s="58" t="n"/>
      <c r="AG397" s="58" t="n">
        <v>0</v>
      </c>
      <c r="AH397" s="58" t="n"/>
      <c r="AI397" s="58" t="n"/>
      <c r="AJ397" s="58" t="n"/>
      <c r="AK397" s="58" t="n"/>
      <c r="AL397" s="58" t="n"/>
      <c r="AM397" s="58" t="n">
        <v>465276.84</v>
      </c>
      <c r="AN397" s="58" t="n">
        <v>51541.71</v>
      </c>
      <c r="AO397" s="58" t="n">
        <v>99239.34</v>
      </c>
      <c r="AP397" s="4" t="n">
        <f aca="false" ca="false" dt2D="false" dtr="false" t="normal">COUNTIF(AA397:AL397, "&gt;0")</f>
        <v>1</v>
      </c>
      <c r="AQ397" s="4" t="n">
        <f aca="false" ca="false" dt2D="false" dtr="false" t="normal">COUNTIF(AM397:AO397, "&gt;0")</f>
        <v>3</v>
      </c>
      <c r="AR397" s="4" t="n">
        <f aca="false" ca="false" dt2D="false" dtr="false" t="normal">+AP397+AQ397</f>
        <v>4</v>
      </c>
    </row>
    <row customHeight="true" ht="12.75" outlineLevel="0" r="398">
      <c r="A398" s="49" t="n">
        <f aca="false" ca="false" dt2D="false" dtr="false" t="normal">+A397+1</f>
        <v>384</v>
      </c>
      <c r="B398" s="49" t="n">
        <f aca="false" ca="false" dt2D="false" dtr="false" t="normal">+B397+1</f>
        <v>155</v>
      </c>
      <c r="C398" s="50" t="s">
        <v>115</v>
      </c>
      <c r="D398" s="49" t="s">
        <v>521</v>
      </c>
      <c r="E398" s="53" t="s">
        <v>94</v>
      </c>
      <c r="F398" s="52" t="s">
        <v>56</v>
      </c>
      <c r="G398" s="52" t="n">
        <v>2</v>
      </c>
      <c r="H398" s="52" t="n">
        <v>2</v>
      </c>
      <c r="I398" s="53" t="n">
        <v>596.7</v>
      </c>
      <c r="J398" s="53" t="n">
        <v>596.7</v>
      </c>
      <c r="K398" s="53" t="n">
        <v>0</v>
      </c>
      <c r="L398" s="51" t="n">
        <v>38</v>
      </c>
      <c r="M398" s="54" t="n">
        <f aca="false" ca="false" dt2D="false" dtr="false" t="normal">SUM(N398:R398)</f>
        <v>5559459.869999999</v>
      </c>
      <c r="N398" s="54" t="n"/>
      <c r="O398" s="54" t="n">
        <v>2907022.196</v>
      </c>
      <c r="P398" s="54" t="n">
        <v>0</v>
      </c>
      <c r="Q398" s="54" t="n">
        <v>91008.684</v>
      </c>
      <c r="R398" s="54" t="n">
        <v>2561428.99</v>
      </c>
      <c r="S398" s="54" t="n">
        <f aca="false" ca="false" dt2D="false" dtr="false" t="normal">+Z398-M398</f>
        <v>0</v>
      </c>
      <c r="T398" s="54" t="n">
        <f aca="false" ca="false" dt2D="false" dtr="false" t="normal">$M398/($J398+$K398)</f>
        <v>9317.01000502765</v>
      </c>
      <c r="U398" s="54" t="n">
        <f aca="false" ca="false" dt2D="false" dtr="false" t="normal">$M398/($J398+$K398)</f>
        <v>9317.01000502765</v>
      </c>
      <c r="V398" s="52" t="n">
        <v>2026</v>
      </c>
      <c r="W398" s="56" t="n">
        <v>0</v>
      </c>
      <c r="X398" s="56" t="n">
        <f aca="false" ca="false" dt2D="false" dtr="false" t="normal">+(J398*12.71+K398*25.41)*12</f>
        <v>91008.68400000001</v>
      </c>
      <c r="Y398" s="56" t="n">
        <f aca="false" ca="false" dt2D="false" dtr="false" t="normal">+(J398*12.71+K398*25.41)*12*30-'[3]Лист1'!$AQ$787</f>
        <v>2561428.9900000007</v>
      </c>
      <c r="Z398" s="72" t="n">
        <f aca="false" ca="true" dt2D="false" dtr="false" t="normal">SUBTOTAL(9, AA398:AO398)</f>
        <v>5559459.869999999</v>
      </c>
      <c r="AA398" s="58" t="n"/>
      <c r="AB398" s="58" t="n"/>
      <c r="AC398" s="58" t="n"/>
      <c r="AD398" s="58" t="n"/>
      <c r="AE398" s="58" t="n"/>
      <c r="AF398" s="58" t="n"/>
      <c r="AG398" s="58" t="n">
        <v>0</v>
      </c>
      <c r="AH398" s="58" t="n"/>
      <c r="AI398" s="58" t="n"/>
      <c r="AJ398" s="58" t="n"/>
      <c r="AK398" s="58" t="n"/>
      <c r="AL398" s="58" t="n">
        <v>4842033.81</v>
      </c>
      <c r="AM398" s="58" t="n">
        <v>555945.99</v>
      </c>
      <c r="AN398" s="58" t="n">
        <v>55594.6</v>
      </c>
      <c r="AO398" s="58" t="n">
        <v>105885.47</v>
      </c>
      <c r="AP398" s="4" t="n">
        <f aca="false" ca="false" dt2D="false" dtr="false" t="normal">COUNTIF(AA398:AL398, "&gt;0")</f>
        <v>1</v>
      </c>
      <c r="AQ398" s="4" t="n">
        <f aca="false" ca="false" dt2D="false" dtr="false" t="normal">COUNTIF(AM398:AO398, "&gt;0")</f>
        <v>3</v>
      </c>
      <c r="AR398" s="4" t="n">
        <f aca="false" ca="false" dt2D="false" dtr="false" t="normal">+AP398+AQ398</f>
        <v>4</v>
      </c>
    </row>
    <row customHeight="true" ht="12.75" outlineLevel="0" r="399">
      <c r="A399" s="49" t="n">
        <f aca="false" ca="false" dt2D="false" dtr="false" t="normal">+A398+1</f>
        <v>385</v>
      </c>
      <c r="B399" s="49" t="n">
        <f aca="false" ca="false" dt2D="false" dtr="false" t="normal">+B398+1</f>
        <v>156</v>
      </c>
      <c r="C399" s="50" t="s">
        <v>115</v>
      </c>
      <c r="D399" s="49" t="s">
        <v>522</v>
      </c>
      <c r="E399" s="53" t="s">
        <v>85</v>
      </c>
      <c r="F399" s="52" t="s">
        <v>56</v>
      </c>
      <c r="G399" s="52" t="n">
        <v>2</v>
      </c>
      <c r="H399" s="52" t="n">
        <v>2</v>
      </c>
      <c r="I399" s="53" t="n">
        <v>1004.5</v>
      </c>
      <c r="J399" s="53" t="n">
        <v>1004.5</v>
      </c>
      <c r="K399" s="53" t="n">
        <v>0</v>
      </c>
      <c r="L399" s="51" t="n">
        <v>46</v>
      </c>
      <c r="M399" s="54" t="n">
        <f aca="false" ca="false" dt2D="false" dtr="false" t="normal">SUM(N399:R399)</f>
        <v>1063202.99</v>
      </c>
      <c r="N399" s="54" t="n"/>
      <c r="O399" s="54" t="n"/>
      <c r="P399" s="54" t="n">
        <v>0</v>
      </c>
      <c r="Q399" s="54" t="n">
        <v>153206.34</v>
      </c>
      <c r="R399" s="54" t="n">
        <v>909996.65</v>
      </c>
      <c r="S399" s="54" t="n">
        <f aca="false" ca="false" dt2D="false" dtr="false" t="normal">+Z399-M399</f>
        <v>0</v>
      </c>
      <c r="T399" s="54" t="n">
        <f aca="false" ca="false" dt2D="false" dtr="false" t="normal">$M399/($J399+$K399)</f>
        <v>1058.4400099552015</v>
      </c>
      <c r="U399" s="54" t="n">
        <f aca="false" ca="false" dt2D="false" dtr="false" t="normal">$M399/($J399+$K399)</f>
        <v>1058.4400099552015</v>
      </c>
      <c r="V399" s="52" t="n">
        <v>2026</v>
      </c>
      <c r="W399" s="56" t="n">
        <v>0</v>
      </c>
      <c r="X399" s="56" t="n">
        <f aca="false" ca="false" dt2D="false" dtr="false" t="normal">+(J399*12.71+K399*25.41)*12</f>
        <v>153206.34000000003</v>
      </c>
      <c r="Y399" s="56" t="n">
        <f aca="false" ca="false" dt2D="false" dtr="false" t="normal">+(J399*12.71+K399*25.41)*12*30-'[3]Лист1'!$AQ$785</f>
        <v>3532476.120000001</v>
      </c>
      <c r="Z399" s="72" t="n">
        <f aca="false" ca="true" dt2D="false" dtr="false" t="normal">SUBTOTAL(9, AA399:AO399)</f>
        <v>1063202.99</v>
      </c>
      <c r="AA399" s="58" t="n"/>
      <c r="AB399" s="58" t="n"/>
      <c r="AC399" s="58" t="n"/>
      <c r="AD399" s="58" t="n">
        <v>894787.38</v>
      </c>
      <c r="AE399" s="58" t="n"/>
      <c r="AF399" s="58" t="n"/>
      <c r="AG399" s="58" t="n">
        <v>0</v>
      </c>
      <c r="AH399" s="58" t="n"/>
      <c r="AI399" s="58" t="n"/>
      <c r="AJ399" s="58" t="n"/>
      <c r="AK399" s="58" t="n"/>
      <c r="AL399" s="58" t="n"/>
      <c r="AM399" s="58" t="n">
        <v>138216.39</v>
      </c>
      <c r="AN399" s="58" t="n">
        <v>10632.03</v>
      </c>
      <c r="AO399" s="58" t="n">
        <v>19567.19</v>
      </c>
      <c r="AP399" s="4" t="n">
        <f aca="false" ca="false" dt2D="false" dtr="false" t="normal">COUNTIF(AA399:AL399, "&gt;0")</f>
        <v>1</v>
      </c>
      <c r="AQ399" s="4" t="n">
        <f aca="false" ca="false" dt2D="false" dtr="false" t="normal">COUNTIF(AM399:AO399, "&gt;0")</f>
        <v>3</v>
      </c>
      <c r="AR399" s="4" t="n">
        <f aca="false" ca="false" dt2D="false" dtr="false" t="normal">+AP399+AQ399</f>
        <v>4</v>
      </c>
    </row>
    <row customHeight="true" ht="12.75" outlineLevel="0" r="400">
      <c r="A400" s="49" t="n">
        <f aca="false" ca="false" dt2D="false" dtr="false" t="normal">+A399+1</f>
        <v>386</v>
      </c>
      <c r="B400" s="49" t="n">
        <f aca="false" ca="false" dt2D="false" dtr="false" t="normal">+B399+1</f>
        <v>157</v>
      </c>
      <c r="C400" s="50" t="s">
        <v>115</v>
      </c>
      <c r="D400" s="49" t="s">
        <v>523</v>
      </c>
      <c r="E400" s="53" t="s">
        <v>136</v>
      </c>
      <c r="F400" s="52" t="s">
        <v>56</v>
      </c>
      <c r="G400" s="52" t="n">
        <v>5</v>
      </c>
      <c r="H400" s="52" t="n">
        <v>4</v>
      </c>
      <c r="I400" s="53" t="n">
        <v>4191.9</v>
      </c>
      <c r="J400" s="53" t="n">
        <v>4191.9</v>
      </c>
      <c r="K400" s="53" t="n">
        <v>0</v>
      </c>
      <c r="L400" s="51" t="n">
        <v>193</v>
      </c>
      <c r="M400" s="54" t="n">
        <f aca="false" ca="false" dt2D="false" dtr="false" t="normal">SUM(N400:R400)</f>
        <v>2513756.6699999995</v>
      </c>
      <c r="N400" s="54" t="n"/>
      <c r="O400" s="54" t="n"/>
      <c r="P400" s="54" t="n">
        <v>0</v>
      </c>
      <c r="Q400" s="54" t="n">
        <v>2513756.67</v>
      </c>
      <c r="R400" s="54" t="n">
        <v>0</v>
      </c>
      <c r="S400" s="54" t="n">
        <f aca="false" ca="false" dt2D="false" dtr="false" t="normal">+Z400-M400</f>
        <v>0</v>
      </c>
      <c r="T400" s="54" t="n">
        <f aca="false" ca="false" dt2D="false" dtr="false" t="normal">$M400/($J400+$K400)</f>
        <v>599.669999284334</v>
      </c>
      <c r="U400" s="54" t="n">
        <f aca="false" ca="false" dt2D="false" dtr="false" t="normal">$M400/($J400+$K400)</f>
        <v>599.669999284334</v>
      </c>
      <c r="V400" s="52" t="n">
        <v>2026</v>
      </c>
      <c r="W400" s="56" t="n">
        <v>3210832.52</v>
      </c>
      <c r="X400" s="56" t="n">
        <f aca="false" ca="false" dt2D="false" dtr="false" t="normal">+(J400*12.98+K400*25.97)*12</f>
        <v>652930.3439999999</v>
      </c>
      <c r="Y400" s="56" t="n">
        <f aca="false" ca="false" dt2D="false" dtr="false" t="normal">+(J400*12.98+K400*25.97)*12*30</f>
        <v>19587910.319999997</v>
      </c>
      <c r="Z400" s="72" t="n">
        <f aca="false" ca="true" dt2D="false" dtr="false" t="normal">SUBTOTAL(9, AA400:AO400)</f>
        <v>2513756.6699999995</v>
      </c>
      <c r="AA400" s="58" t="n"/>
      <c r="AB400" s="58" t="n"/>
      <c r="AC400" s="58" t="n"/>
      <c r="AD400" s="58" t="n"/>
      <c r="AE400" s="58" t="n">
        <v>1697373.97</v>
      </c>
      <c r="AF400" s="58" t="n"/>
      <c r="AG400" s="58" t="n">
        <v>0</v>
      </c>
      <c r="AH400" s="58" t="n"/>
      <c r="AI400" s="58" t="n"/>
      <c r="AJ400" s="58" t="n"/>
      <c r="AK400" s="58" t="n"/>
      <c r="AL400" s="58" t="n"/>
      <c r="AM400" s="58" t="n">
        <v>754127</v>
      </c>
      <c r="AN400" s="58" t="n">
        <v>25137.57</v>
      </c>
      <c r="AO400" s="58" t="n">
        <v>37118.13</v>
      </c>
      <c r="AP400" s="4" t="n">
        <f aca="false" ca="false" dt2D="false" dtr="false" t="normal">COUNTIF(AA400:AL400, "&gt;0")</f>
        <v>1</v>
      </c>
      <c r="AQ400" s="4" t="n">
        <f aca="false" ca="false" dt2D="false" dtr="false" t="normal">COUNTIF(AM400:AO400, "&gt;0")</f>
        <v>3</v>
      </c>
      <c r="AR400" s="4" t="n">
        <f aca="false" ca="false" dt2D="false" dtr="false" t="normal">+AP400+AQ400</f>
        <v>4</v>
      </c>
    </row>
    <row customHeight="true" ht="12.75" outlineLevel="0" r="401">
      <c r="A401" s="49" t="n">
        <f aca="false" ca="false" dt2D="false" dtr="false" t="normal">+A400+1</f>
        <v>387</v>
      </c>
      <c r="B401" s="49" t="n">
        <f aca="false" ca="false" dt2D="false" dtr="false" t="normal">+B400+1</f>
        <v>158</v>
      </c>
      <c r="C401" s="50" t="s">
        <v>115</v>
      </c>
      <c r="D401" s="49" t="s">
        <v>524</v>
      </c>
      <c r="E401" s="53" t="s">
        <v>73</v>
      </c>
      <c r="F401" s="52" t="s">
        <v>56</v>
      </c>
      <c r="G401" s="52" t="n">
        <v>5</v>
      </c>
      <c r="H401" s="52" t="n">
        <v>4</v>
      </c>
      <c r="I401" s="53" t="n">
        <v>2958.6</v>
      </c>
      <c r="J401" s="53" t="n">
        <v>2650.4</v>
      </c>
      <c r="K401" s="53" t="n">
        <v>274.2</v>
      </c>
      <c r="L401" s="51" t="n">
        <v>106</v>
      </c>
      <c r="M401" s="54" t="n">
        <f aca="false" ca="false" dt2D="false" dtr="false" t="normal">SUM(N401:R401)</f>
        <v>3855704.909999999</v>
      </c>
      <c r="N401" s="54" t="n"/>
      <c r="O401" s="54" t="n"/>
      <c r="P401" s="54" t="n">
        <v>0</v>
      </c>
      <c r="Q401" s="54" t="n">
        <v>1341288.932</v>
      </c>
      <c r="R401" s="54" t="n">
        <v>2514415.978</v>
      </c>
      <c r="S401" s="54" t="n">
        <f aca="false" ca="false" dt2D="false" dtr="false" t="normal">+Z401-M401</f>
        <v>0</v>
      </c>
      <c r="T401" s="54" t="n">
        <f aca="false" ca="false" dt2D="false" dtr="false" t="normal">$M401/($J401+$K401)</f>
        <v>1318.3700027354166</v>
      </c>
      <c r="U401" s="54" t="n">
        <f aca="false" ca="false" dt2D="false" dtr="false" t="normal">$M401/($J401+$K401)</f>
        <v>1318.3700027354166</v>
      </c>
      <c r="V401" s="52" t="n">
        <v>2026</v>
      </c>
      <c r="W401" s="56" t="n">
        <v>853440.86</v>
      </c>
      <c r="X401" s="56" t="n">
        <f aca="false" ca="false" dt2D="false" dtr="false" t="normal">+(J401*12.71+K401*25.41)*12</f>
        <v>487848.07200000004</v>
      </c>
      <c r="Y401" s="56" t="n">
        <f aca="false" ca="false" dt2D="false" dtr="false" t="normal">+(J401*12.71+K401*25.41)*12*30</f>
        <v>14635442.160000002</v>
      </c>
      <c r="Z401" s="72" t="n">
        <f aca="false" ca="true" dt2D="false" dtr="false" t="normal">SUBTOTAL(9, AA401:AO401)</f>
        <v>3855704.909999999</v>
      </c>
      <c r="AA401" s="58" t="n"/>
      <c r="AB401" s="58" t="n">
        <v>3358141.61</v>
      </c>
      <c r="AC401" s="58" t="n"/>
      <c r="AD401" s="58" t="n"/>
      <c r="AE401" s="58" t="n"/>
      <c r="AF401" s="58" t="n"/>
      <c r="AG401" s="58" t="n">
        <v>0</v>
      </c>
      <c r="AH401" s="58" t="n"/>
      <c r="AI401" s="58" t="n"/>
      <c r="AJ401" s="58" t="n"/>
      <c r="AK401" s="58" t="n"/>
      <c r="AL401" s="58" t="n"/>
      <c r="AM401" s="58" t="n">
        <v>385570.49</v>
      </c>
      <c r="AN401" s="58" t="n">
        <v>38557.05</v>
      </c>
      <c r="AO401" s="58" t="n">
        <v>73435.76</v>
      </c>
      <c r="AP401" s="4" t="n">
        <f aca="false" ca="false" dt2D="false" dtr="false" t="normal">COUNTIF(AA401:AL401, "&gt;0")</f>
        <v>1</v>
      </c>
      <c r="AQ401" s="4" t="n">
        <f aca="false" ca="false" dt2D="false" dtr="false" t="normal">COUNTIF(AM401:AO401, "&gt;0")</f>
        <v>3</v>
      </c>
      <c r="AR401" s="4" t="n">
        <f aca="false" ca="false" dt2D="false" dtr="false" t="normal">+AP401+AQ401</f>
        <v>4</v>
      </c>
    </row>
    <row customHeight="true" ht="12.75" outlineLevel="0" r="402">
      <c r="A402" s="49" t="n">
        <f aca="false" ca="false" dt2D="false" dtr="false" t="normal">+A401+1</f>
        <v>388</v>
      </c>
      <c r="B402" s="49" t="n">
        <f aca="false" ca="false" dt2D="false" dtr="false" t="normal">+B401+1</f>
        <v>159</v>
      </c>
      <c r="C402" s="50" t="s">
        <v>115</v>
      </c>
      <c r="D402" s="49" t="s">
        <v>525</v>
      </c>
      <c r="E402" s="53" t="s">
        <v>75</v>
      </c>
      <c r="F402" s="52" t="s">
        <v>56</v>
      </c>
      <c r="G402" s="52" t="n">
        <v>4</v>
      </c>
      <c r="H402" s="52" t="n">
        <v>2</v>
      </c>
      <c r="I402" s="53" t="n">
        <v>3476.2</v>
      </c>
      <c r="J402" s="53" t="n">
        <v>3476.2</v>
      </c>
      <c r="K402" s="53" t="n">
        <v>0</v>
      </c>
      <c r="L402" s="51" t="n">
        <v>146</v>
      </c>
      <c r="M402" s="54" t="n">
        <f aca="false" ca="false" dt2D="false" dtr="false" t="normal">SUM(N402:R402)</f>
        <v>2084572.8499999999</v>
      </c>
      <c r="N402" s="54" t="n"/>
      <c r="O402" s="54" t="n">
        <v>132589.678</v>
      </c>
      <c r="P402" s="54" t="n">
        <v>0</v>
      </c>
      <c r="Q402" s="54" t="n">
        <v>541452.912</v>
      </c>
      <c r="R402" s="54" t="n">
        <v>1410530.26</v>
      </c>
      <c r="S402" s="54" t="n">
        <f aca="false" ca="false" dt2D="false" dtr="false" t="normal">+Z402-M402</f>
        <v>0</v>
      </c>
      <c r="T402" s="54" t="n">
        <f aca="false" ca="false" dt2D="false" dtr="false" t="normal">$M402/($J402+$K402)</f>
        <v>599.6699988493182</v>
      </c>
      <c r="U402" s="54" t="n">
        <f aca="false" ca="false" dt2D="false" dtr="false" t="normal">$M402/($J402+$K402)</f>
        <v>599.6699988493182</v>
      </c>
      <c r="V402" s="52" t="n">
        <v>2026</v>
      </c>
      <c r="W402" s="56" t="n">
        <v>0</v>
      </c>
      <c r="X402" s="56" t="n">
        <f aca="false" ca="false" dt2D="false" dtr="false" t="normal">+(J402*12.98+K402*25.97)*12</f>
        <v>541452.912</v>
      </c>
      <c r="Y402" s="56" t="n">
        <f aca="false" ca="false" dt2D="false" dtr="false" t="normal">+(J402*12.98+K402*25.97)*12*30-'[3]Лист1'!$AQ$772</f>
        <v>1410530.2599999998</v>
      </c>
      <c r="Z402" s="72" t="n">
        <f aca="false" ca="true" dt2D="false" dtr="false" t="normal">SUBTOTAL(9, AA402:AO402)</f>
        <v>2084572.8499999999</v>
      </c>
      <c r="AA402" s="58" t="n"/>
      <c r="AB402" s="58" t="n"/>
      <c r="AC402" s="58" t="n"/>
      <c r="AD402" s="58" t="n"/>
      <c r="AE402" s="58" t="n">
        <v>1407574.46</v>
      </c>
      <c r="AF402" s="58" t="n"/>
      <c r="AG402" s="58" t="n">
        <v>0</v>
      </c>
      <c r="AH402" s="58" t="n"/>
      <c r="AI402" s="58" t="n"/>
      <c r="AJ402" s="58" t="n"/>
      <c r="AK402" s="58" t="n"/>
      <c r="AL402" s="58" t="n"/>
      <c r="AM402" s="58" t="n">
        <v>625371.86</v>
      </c>
      <c r="AN402" s="58" t="n">
        <v>20845.73</v>
      </c>
      <c r="AO402" s="58" t="n">
        <v>30780.8</v>
      </c>
      <c r="AP402" s="4" t="n">
        <f aca="false" ca="false" dt2D="false" dtr="false" t="normal">COUNTIF(AA402:AL402, "&gt;0")</f>
        <v>1</v>
      </c>
      <c r="AQ402" s="4" t="n">
        <f aca="false" ca="false" dt2D="false" dtr="false" t="normal">COUNTIF(AM402:AO402, "&gt;0")</f>
        <v>3</v>
      </c>
      <c r="AR402" s="4" t="n">
        <f aca="false" ca="false" dt2D="false" dtr="false" t="normal">+AP402+AQ402</f>
        <v>4</v>
      </c>
    </row>
    <row customHeight="true" ht="12.75" outlineLevel="0" r="403">
      <c r="A403" s="49" t="n">
        <f aca="false" ca="false" dt2D="false" dtr="false" t="normal">+A402+1</f>
        <v>389</v>
      </c>
      <c r="B403" s="49" t="n">
        <f aca="false" ca="false" dt2D="false" dtr="false" t="normal">+B402+1</f>
        <v>160</v>
      </c>
      <c r="C403" s="50" t="s">
        <v>115</v>
      </c>
      <c r="D403" s="49" t="s">
        <v>526</v>
      </c>
      <c r="E403" s="53" t="s">
        <v>71</v>
      </c>
      <c r="F403" s="52" t="s">
        <v>56</v>
      </c>
      <c r="G403" s="52" t="n">
        <v>2</v>
      </c>
      <c r="H403" s="52" t="n">
        <v>2</v>
      </c>
      <c r="I403" s="53" t="n">
        <v>635.1</v>
      </c>
      <c r="J403" s="53" t="n">
        <v>635.1</v>
      </c>
      <c r="K403" s="53" t="n">
        <v>0</v>
      </c>
      <c r="L403" s="51" t="n">
        <v>33</v>
      </c>
      <c r="M403" s="54" t="n">
        <f aca="false" ca="false" dt2D="false" dtr="false" t="normal">SUM(N403:R403)</f>
        <v>1483643.1400000001</v>
      </c>
      <c r="N403" s="54" t="n"/>
      <c r="O403" s="54" t="n">
        <v>649516.217999999</v>
      </c>
      <c r="P403" s="54" t="n">
        <v>0</v>
      </c>
      <c r="Q403" s="54" t="n">
        <v>96865.452</v>
      </c>
      <c r="R403" s="54" t="n">
        <v>737261.470000001</v>
      </c>
      <c r="S403" s="54" t="n">
        <f aca="false" ca="false" dt2D="false" dtr="false" t="normal">+Z403-M403</f>
        <v>0</v>
      </c>
      <c r="T403" s="54" t="n">
        <f aca="false" ca="false" dt2D="false" dtr="false" t="normal">$M403/($J403+$K403)</f>
        <v>2336.0780034640215</v>
      </c>
      <c r="U403" s="54" t="n">
        <f aca="false" ca="false" dt2D="false" dtr="false" t="normal">$M403/($J403+$K403)</f>
        <v>2336.0780034640215</v>
      </c>
      <c r="V403" s="52" t="n">
        <v>2026</v>
      </c>
      <c r="W403" s="56" t="n">
        <v>0</v>
      </c>
      <c r="X403" s="56" t="n">
        <f aca="false" ca="false" dt2D="false" dtr="false" t="normal">+(J403*12.71+K403*25.41)*12</f>
        <v>96865.45200000002</v>
      </c>
      <c r="Y403" s="56" t="n">
        <f aca="false" ca="false" dt2D="false" dtr="false" t="normal">+(J403*12.71+K403*25.41)*12*30-'[3]Лист1'!$AQ$774</f>
        <v>737261.4700000007</v>
      </c>
      <c r="Z403" s="72" t="n">
        <f aca="false" ca="true" dt2D="false" dtr="false" t="normal">SUBTOTAL(9, AA403:AO403)</f>
        <v>1483643.1400000001</v>
      </c>
      <c r="AA403" s="58" t="n"/>
      <c r="AB403" s="58" t="n"/>
      <c r="AC403" s="58" t="n"/>
      <c r="AD403" s="58" t="n">
        <v>565733.66</v>
      </c>
      <c r="AE403" s="58" t="n"/>
      <c r="AF403" s="58" t="n"/>
      <c r="AG403" s="58" t="n">
        <v>0</v>
      </c>
      <c r="AH403" s="58" t="n"/>
      <c r="AI403" s="58" t="n"/>
      <c r="AJ403" s="58" t="n"/>
      <c r="AK403" s="63" t="n"/>
      <c r="AL403" s="58" t="n"/>
      <c r="AM403" s="58" t="n">
        <v>716177.63</v>
      </c>
      <c r="AN403" s="58" t="n">
        <v>69601.12</v>
      </c>
      <c r="AO403" s="58" t="n">
        <v>132130.73</v>
      </c>
      <c r="AP403" s="4" t="n">
        <f aca="false" ca="false" dt2D="false" dtr="false" t="normal">COUNTIF(AA403:AL403, "&gt;0")</f>
        <v>1</v>
      </c>
      <c r="AQ403" s="4" t="n">
        <f aca="false" ca="false" dt2D="false" dtr="false" t="normal">COUNTIF(AM403:AO403, "&gt;0")</f>
        <v>3</v>
      </c>
      <c r="AR403" s="4" t="n">
        <f aca="false" ca="false" dt2D="false" dtr="false" t="normal">+AP403+AQ403</f>
        <v>4</v>
      </c>
    </row>
    <row customHeight="true" ht="12.75" outlineLevel="0" r="404">
      <c r="A404" s="49" t="n">
        <f aca="false" ca="false" dt2D="false" dtr="false" t="normal">+A403+1</f>
        <v>390</v>
      </c>
      <c r="B404" s="49" t="n">
        <f aca="false" ca="false" dt2D="false" dtr="false" t="normal">+B403+1</f>
        <v>161</v>
      </c>
      <c r="C404" s="50" t="s">
        <v>115</v>
      </c>
      <c r="D404" s="49" t="s">
        <v>527</v>
      </c>
      <c r="E404" s="53" t="s">
        <v>102</v>
      </c>
      <c r="F404" s="52" t="s">
        <v>56</v>
      </c>
      <c r="G404" s="52" t="n">
        <v>2</v>
      </c>
      <c r="H404" s="52" t="n">
        <v>3</v>
      </c>
      <c r="I404" s="53" t="n">
        <v>853.6</v>
      </c>
      <c r="J404" s="53" t="n">
        <v>853.6</v>
      </c>
      <c r="K404" s="53" t="n">
        <v>0</v>
      </c>
      <c r="L404" s="51" t="n">
        <v>40</v>
      </c>
      <c r="M404" s="54" t="n">
        <f aca="false" ca="false" dt2D="false" dtr="false" t="normal">SUM(N404:R404)</f>
        <v>3409765.673086016</v>
      </c>
      <c r="N404" s="54" t="n"/>
      <c r="O404" s="54" t="n"/>
      <c r="P404" s="54" t="n">
        <v>0</v>
      </c>
      <c r="Q404" s="54" t="n">
        <v>745564.272</v>
      </c>
      <c r="R404" s="54" t="n">
        <v>2664201.40108602</v>
      </c>
      <c r="S404" s="54" t="n">
        <f aca="false" ca="false" dt2D="false" dtr="false" t="normal">+Z404-M404</f>
        <v>0</v>
      </c>
      <c r="T404" s="54" t="n">
        <f aca="false" ca="false" dt2D="false" dtr="false" t="normal">$M404/($J404+$K404)</f>
        <v>3994.5708447586876</v>
      </c>
      <c r="U404" s="54" t="n">
        <f aca="false" ca="false" dt2D="false" dtr="false" t="normal">$M404/($J404+$K404)</f>
        <v>3994.5708447586876</v>
      </c>
      <c r="V404" s="52" t="n">
        <v>2026</v>
      </c>
      <c r="W404" s="56" t="n">
        <v>615373.2</v>
      </c>
      <c r="X404" s="56" t="n">
        <f aca="false" ca="false" dt2D="false" dtr="false" t="normal">+(J404*12.71+K404*25.41)*12</f>
        <v>130191.07200000001</v>
      </c>
      <c r="Y404" s="56" t="n">
        <f aca="false" ca="false" dt2D="false" dtr="false" t="normal">+(J404*12.71+K404*25.41)*12*30</f>
        <v>3905732.1600000006</v>
      </c>
      <c r="Z404" s="72" t="n">
        <f aca="false" ca="true" dt2D="false" dtr="false" t="normal">SUBTOTAL(9, AA404:AO404)</f>
        <v>3409765.673086016</v>
      </c>
      <c r="AA404" s="58" t="n">
        <v>3111815.5</v>
      </c>
      <c r="AB404" s="58" t="n"/>
      <c r="AC404" s="63" t="n"/>
      <c r="AD404" s="63" t="n"/>
      <c r="AE404" s="58" t="n"/>
      <c r="AF404" s="58" t="n"/>
      <c r="AG404" s="58" t="n"/>
      <c r="AH404" s="58" t="n"/>
      <c r="AI404" s="63" t="n"/>
      <c r="AJ404" s="58" t="n"/>
      <c r="AK404" s="63" t="n"/>
      <c r="AL404" s="63" t="n"/>
      <c r="AM404" s="62" t="n">
        <v>217732.19072</v>
      </c>
      <c r="AN404" s="62" t="n">
        <v>27216.52384</v>
      </c>
      <c r="AO404" s="62" t="n">
        <v>53001.458526016</v>
      </c>
      <c r="AP404" s="4" t="n">
        <f aca="false" ca="false" dt2D="false" dtr="false" t="normal">COUNTIF(AA404:AL404, "&gt;0")</f>
        <v>1</v>
      </c>
      <c r="AQ404" s="4" t="n">
        <f aca="false" ca="false" dt2D="false" dtr="false" t="normal">COUNTIF(AM404:AO404, "&gt;0")</f>
        <v>3</v>
      </c>
      <c r="AR404" s="4" t="n">
        <f aca="false" ca="false" dt2D="false" dtr="false" t="normal">+AP404+AQ404</f>
        <v>4</v>
      </c>
    </row>
    <row customHeight="true" ht="12.75" outlineLevel="0" r="405">
      <c r="A405" s="49" t="n">
        <f aca="false" ca="false" dt2D="false" dtr="false" t="normal">+A404+1</f>
        <v>391</v>
      </c>
      <c r="B405" s="49" t="n">
        <f aca="false" ca="false" dt2D="false" dtr="false" t="normal">+B404+1</f>
        <v>162</v>
      </c>
      <c r="C405" s="50" t="s">
        <v>115</v>
      </c>
      <c r="D405" s="49" t="s">
        <v>528</v>
      </c>
      <c r="E405" s="53" t="s">
        <v>63</v>
      </c>
      <c r="F405" s="52" t="s">
        <v>56</v>
      </c>
      <c r="G405" s="52" t="n">
        <v>2</v>
      </c>
      <c r="H405" s="52" t="n">
        <v>3</v>
      </c>
      <c r="I405" s="53" t="n">
        <v>918.6</v>
      </c>
      <c r="J405" s="53" t="n">
        <v>918.6</v>
      </c>
      <c r="K405" s="53" t="n">
        <v>0</v>
      </c>
      <c r="L405" s="51" t="n">
        <v>34</v>
      </c>
      <c r="M405" s="54" t="n">
        <f aca="false" ca="false" dt2D="false" dtr="false" t="normal">SUM(N405:R405)</f>
        <v>3669412.786322416</v>
      </c>
      <c r="N405" s="54" t="n"/>
      <c r="O405" s="54" t="n"/>
      <c r="P405" s="54" t="n">
        <v>0</v>
      </c>
      <c r="Q405" s="54" t="n">
        <v>870138.492</v>
      </c>
      <c r="R405" s="54" t="n">
        <v>2799274.29432242</v>
      </c>
      <c r="S405" s="54" t="n">
        <f aca="false" ca="false" dt2D="false" dtr="false" t="normal">+Z405-M405</f>
        <v>0</v>
      </c>
      <c r="T405" s="54" t="n">
        <f aca="false" ca="false" dt2D="false" dtr="false" t="normal">$M405/($J405+$K405)</f>
        <v>3994.5708538236618</v>
      </c>
      <c r="U405" s="54" t="n">
        <f aca="false" ca="false" dt2D="false" dtr="false" t="normal">$M405/($J405+$K405)</f>
        <v>3994.5708538236618</v>
      </c>
      <c r="V405" s="52" t="n">
        <v>2026</v>
      </c>
      <c r="W405" s="56" t="n">
        <v>730033.62</v>
      </c>
      <c r="X405" s="56" t="n">
        <f aca="false" ca="false" dt2D="false" dtr="false" t="normal">+(J405*12.71+K405*25.41)*12</f>
        <v>140104.872</v>
      </c>
      <c r="Y405" s="56" t="n">
        <f aca="false" ca="false" dt2D="false" dtr="false" t="normal">+(J405*12.71+K405*25.41)*12*30</f>
        <v>4203146.16</v>
      </c>
      <c r="Z405" s="72" t="n">
        <f aca="false" ca="true" dt2D="false" dtr="false" t="normal">SUBTOTAL(9, AA405:AO405)</f>
        <v>3669412.786322416</v>
      </c>
      <c r="AA405" s="58" t="n">
        <v>3348774.28</v>
      </c>
      <c r="AB405" s="58" t="n"/>
      <c r="AC405" s="63" t="n"/>
      <c r="AD405" s="63" t="n"/>
      <c r="AE405" s="58" t="n"/>
      <c r="AF405" s="58" t="n"/>
      <c r="AG405" s="58" t="n"/>
      <c r="AH405" s="58" t="n"/>
      <c r="AI405" s="63" t="n"/>
      <c r="AJ405" s="58" t="n"/>
      <c r="AK405" s="63" t="n"/>
      <c r="AL405" s="63" t="n"/>
      <c r="AM405" s="62" t="n">
        <v>234312.07872</v>
      </c>
      <c r="AN405" s="62" t="n">
        <v>29289.00984</v>
      </c>
      <c r="AO405" s="62" t="n">
        <v>57037.417762416</v>
      </c>
      <c r="AP405" s="4" t="n">
        <f aca="false" ca="false" dt2D="false" dtr="false" t="normal">COUNTIF(AA405:AL405, "&gt;0")</f>
        <v>1</v>
      </c>
      <c r="AQ405" s="4" t="n">
        <f aca="false" ca="false" dt2D="false" dtr="false" t="normal">COUNTIF(AM405:AO405, "&gt;0")</f>
        <v>3</v>
      </c>
      <c r="AR405" s="4" t="n">
        <f aca="false" ca="false" dt2D="false" dtr="false" t="normal">+AP405+AQ405</f>
        <v>4</v>
      </c>
    </row>
    <row customHeight="true" ht="12.75" outlineLevel="0" r="406">
      <c r="A406" s="49" t="n">
        <f aca="false" ca="false" dt2D="false" dtr="false" t="normal">+A405+1</f>
        <v>392</v>
      </c>
      <c r="B406" s="49" t="n">
        <f aca="false" ca="false" dt2D="false" dtr="false" t="normal">+B405+1</f>
        <v>163</v>
      </c>
      <c r="C406" s="50" t="s">
        <v>115</v>
      </c>
      <c r="D406" s="49" t="s">
        <v>529</v>
      </c>
      <c r="E406" s="53" t="s">
        <v>117</v>
      </c>
      <c r="F406" s="52" t="s">
        <v>56</v>
      </c>
      <c r="G406" s="52" t="n">
        <v>2</v>
      </c>
      <c r="H406" s="52" t="n">
        <v>2</v>
      </c>
      <c r="I406" s="53" t="n">
        <v>610.4</v>
      </c>
      <c r="J406" s="53" t="n">
        <v>610.4</v>
      </c>
      <c r="K406" s="53" t="n">
        <v>0</v>
      </c>
      <c r="L406" s="51" t="n">
        <v>32</v>
      </c>
      <c r="M406" s="54" t="n">
        <f aca="false" ca="false" dt2D="false" dtr="false" t="normal">SUM(N406:R406)</f>
        <v>2438286.051653824</v>
      </c>
      <c r="N406" s="54" t="n"/>
      <c r="O406" s="54" t="n"/>
      <c r="P406" s="54" t="n">
        <v>0</v>
      </c>
      <c r="Q406" s="54" t="n">
        <v>551810.248</v>
      </c>
      <c r="R406" s="54" t="n">
        <v>1886475.80365382</v>
      </c>
      <c r="S406" s="54" t="n">
        <f aca="false" ca="false" dt2D="false" dtr="false" t="normal">+Z406-M406</f>
        <v>0</v>
      </c>
      <c r="T406" s="54" t="n">
        <f aca="false" ca="false" dt2D="false" dtr="false" t="normal">$M406/($J406+$K406)</f>
        <v>3994.570857886343</v>
      </c>
      <c r="U406" s="54" t="n">
        <f aca="false" ca="false" dt2D="false" dtr="false" t="normal">$M406/($J406+$K406)</f>
        <v>3994.570857886343</v>
      </c>
      <c r="V406" s="52" t="n">
        <v>2026</v>
      </c>
      <c r="W406" s="56" t="n">
        <v>458712.04</v>
      </c>
      <c r="X406" s="56" t="n">
        <f aca="false" ca="false" dt2D="false" dtr="false" t="normal">+(J406*12.71+K406*25.41)*12</f>
        <v>93098.208</v>
      </c>
      <c r="Y406" s="56" t="n">
        <f aca="false" ca="false" dt2D="false" dtr="false" t="normal">+(J406*12.71+K406*25.41)*12*30</f>
        <v>2792946.2399999998</v>
      </c>
      <c r="Z406" s="72" t="n">
        <f aca="false" ca="true" dt2D="false" dtr="false" t="normal">SUBTOTAL(9, AA406:AO406)</f>
        <v>2438286.051653824</v>
      </c>
      <c r="AA406" s="58" t="n">
        <v>2225225.15</v>
      </c>
      <c r="AB406" s="58" t="n"/>
      <c r="AC406" s="63" t="n"/>
      <c r="AD406" s="63" t="n"/>
      <c r="AE406" s="58" t="n"/>
      <c r="AF406" s="58" t="n"/>
      <c r="AG406" s="58" t="n"/>
      <c r="AH406" s="58" t="n"/>
      <c r="AI406" s="63" t="n"/>
      <c r="AJ406" s="58" t="n"/>
      <c r="AK406" s="63" t="n"/>
      <c r="AL406" s="63" t="n"/>
      <c r="AM406" s="62" t="n">
        <v>155697.90208</v>
      </c>
      <c r="AN406" s="62" t="n">
        <v>19462.23776</v>
      </c>
      <c r="AO406" s="62" t="n">
        <v>37900.761813824</v>
      </c>
      <c r="AP406" s="4" t="n">
        <f aca="false" ca="false" dt2D="false" dtr="false" t="normal">COUNTIF(AA406:AL406, "&gt;0")</f>
        <v>1</v>
      </c>
      <c r="AQ406" s="4" t="n">
        <f aca="false" ca="false" dt2D="false" dtr="false" t="normal">COUNTIF(AM406:AO406, "&gt;0")</f>
        <v>3</v>
      </c>
      <c r="AR406" s="4" t="n">
        <f aca="false" ca="false" dt2D="false" dtr="false" t="normal">+AP406+AQ406</f>
        <v>4</v>
      </c>
    </row>
    <row customHeight="true" ht="12.75" outlineLevel="0" r="407">
      <c r="A407" s="49" t="n">
        <f aca="false" ca="false" dt2D="false" dtr="false" t="normal">+A406+1</f>
        <v>393</v>
      </c>
      <c r="B407" s="49" t="n">
        <f aca="false" ca="false" dt2D="false" dtr="false" t="normal">+B406+1</f>
        <v>164</v>
      </c>
      <c r="C407" s="50" t="s">
        <v>115</v>
      </c>
      <c r="D407" s="49" t="s">
        <v>530</v>
      </c>
      <c r="E407" s="53" t="s">
        <v>58</v>
      </c>
      <c r="F407" s="52" t="s">
        <v>56</v>
      </c>
      <c r="G407" s="52" t="n">
        <v>2</v>
      </c>
      <c r="H407" s="52" t="n">
        <v>2</v>
      </c>
      <c r="I407" s="53" t="n">
        <v>610.1</v>
      </c>
      <c r="J407" s="53" t="n">
        <v>610.1</v>
      </c>
      <c r="K407" s="53" t="n">
        <v>0</v>
      </c>
      <c r="L407" s="51" t="n">
        <v>28</v>
      </c>
      <c r="M407" s="54" t="n">
        <f aca="false" ca="false" dt2D="false" dtr="false" t="normal">SUM(N407:R407)</f>
        <v>2437087.676269656</v>
      </c>
      <c r="N407" s="54" t="n"/>
      <c r="O407" s="54" t="n"/>
      <c r="P407" s="54" t="n">
        <v>0</v>
      </c>
      <c r="Q407" s="54" t="n">
        <v>402636.592</v>
      </c>
      <c r="R407" s="54" t="n">
        <v>2034451.08426966</v>
      </c>
      <c r="S407" s="54" t="n">
        <f aca="false" ca="false" dt2D="false" dtr="false" t="normal">+Z407-M407</f>
        <v>0</v>
      </c>
      <c r="T407" s="54" t="n">
        <f aca="false" ca="false" dt2D="false" dtr="false" t="normal">$M407/($J407+$K407)</f>
        <v>3994.570851122203</v>
      </c>
      <c r="U407" s="54" t="n">
        <f aca="false" ca="false" dt2D="false" dtr="false" t="normal">$M407/($J407+$K407)</f>
        <v>3994.570851122203</v>
      </c>
      <c r="V407" s="52" t="n">
        <v>2026</v>
      </c>
      <c r="W407" s="56" t="n">
        <v>309584.14</v>
      </c>
      <c r="X407" s="56" t="n">
        <f aca="false" ca="false" dt2D="false" dtr="false" t="normal">+(J407*12.71+K407*25.41)*12</f>
        <v>93052.45200000002</v>
      </c>
      <c r="Y407" s="56" t="n">
        <f aca="false" ca="false" dt2D="false" dtr="false" t="normal">+(J407*12.71+K407*25.41)*12*30</f>
        <v>2791573.5600000005</v>
      </c>
      <c r="Z407" s="72" t="n">
        <f aca="false" ca="true" dt2D="false" dtr="false" t="normal">SUBTOTAL(9, AA407:AO407)</f>
        <v>2437087.676269656</v>
      </c>
      <c r="AA407" s="58" t="n">
        <v>2224131.49</v>
      </c>
      <c r="AB407" s="58" t="n"/>
      <c r="AC407" s="63" t="n"/>
      <c r="AD407" s="63" t="n"/>
      <c r="AE407" s="58" t="n"/>
      <c r="AF407" s="58" t="n"/>
      <c r="AG407" s="58" t="n"/>
      <c r="AH407" s="58" t="n"/>
      <c r="AI407" s="63" t="n"/>
      <c r="AJ407" s="58" t="n"/>
      <c r="AK407" s="63" t="n"/>
      <c r="AL407" s="63" t="n"/>
      <c r="AM407" s="62" t="n">
        <v>155621.37952</v>
      </c>
      <c r="AN407" s="62" t="n">
        <v>19452.67244</v>
      </c>
      <c r="AO407" s="62" t="n">
        <v>37882.134309656</v>
      </c>
      <c r="AP407" s="4" t="n">
        <f aca="false" ca="false" dt2D="false" dtr="false" t="normal">COUNTIF(AA407:AL407, "&gt;0")</f>
        <v>1</v>
      </c>
      <c r="AQ407" s="4" t="n">
        <f aca="false" ca="false" dt2D="false" dtr="false" t="normal">COUNTIF(AM407:AO407, "&gt;0")</f>
        <v>3</v>
      </c>
      <c r="AR407" s="4" t="n">
        <f aca="false" ca="false" dt2D="false" dtr="false" t="normal">+AP407+AQ407</f>
        <v>4</v>
      </c>
    </row>
    <row customHeight="true" ht="12.75" outlineLevel="0" r="408">
      <c r="A408" s="49" t="n">
        <f aca="false" ca="false" dt2D="false" dtr="false" t="normal">+A407+1</f>
        <v>394</v>
      </c>
      <c r="B408" s="49" t="n">
        <f aca="false" ca="false" dt2D="false" dtr="false" t="normal">+B407+1</f>
        <v>165</v>
      </c>
      <c r="C408" s="50" t="s">
        <v>115</v>
      </c>
      <c r="D408" s="49" t="s">
        <v>531</v>
      </c>
      <c r="E408" s="53" t="s">
        <v>58</v>
      </c>
      <c r="F408" s="52" t="s">
        <v>56</v>
      </c>
      <c r="G408" s="52" t="n">
        <v>4</v>
      </c>
      <c r="H408" s="52" t="n">
        <v>4</v>
      </c>
      <c r="I408" s="53" t="n">
        <v>3434.6</v>
      </c>
      <c r="J408" s="53" t="n">
        <v>3434.6</v>
      </c>
      <c r="K408" s="53" t="n">
        <v>0</v>
      </c>
      <c r="L408" s="51" t="n">
        <v>77</v>
      </c>
      <c r="M408" s="54" t="n">
        <f aca="false" ca="false" dt2D="false" dtr="false" t="normal">SUM(N408:R408)</f>
        <v>2059626.58</v>
      </c>
      <c r="N408" s="54" t="n"/>
      <c r="O408" s="54" t="n"/>
      <c r="P408" s="54" t="n">
        <v>0</v>
      </c>
      <c r="Q408" s="54" t="n">
        <v>534973.296</v>
      </c>
      <c r="R408" s="54" t="n">
        <v>1524653.284</v>
      </c>
      <c r="S408" s="54" t="n">
        <f aca="false" ca="false" dt2D="false" dtr="false" t="normal">+Z408-M408</f>
        <v>0</v>
      </c>
      <c r="T408" s="54" t="n">
        <f aca="false" ca="false" dt2D="false" dtr="false" t="normal">$M408/($J408+$K408)</f>
        <v>599.6699994176906</v>
      </c>
      <c r="U408" s="54" t="n">
        <f aca="false" ca="false" dt2D="false" dtr="false" t="normal">$M408/($J408+$K408)</f>
        <v>599.6699994176906</v>
      </c>
      <c r="V408" s="52" t="n">
        <v>2026</v>
      </c>
      <c r="W408" s="56" t="n">
        <v>0</v>
      </c>
      <c r="X408" s="56" t="n">
        <f aca="false" ca="false" dt2D="false" dtr="false" t="normal">+(J408*12.98+K408*25.97)*12</f>
        <v>534973.296</v>
      </c>
      <c r="Y408" s="56" t="n">
        <f aca="false" ca="false" dt2D="false" dtr="false" t="normal">+(J408*12.98+K408*25.97)*12*30-'[3]Лист1'!$AQ$532</f>
        <v>10805593.959999999</v>
      </c>
      <c r="Z408" s="72" t="n">
        <f aca="false" ca="true" dt2D="false" dtr="false" t="normal">SUBTOTAL(9, AA408:AO408)</f>
        <v>2059626.5799999998</v>
      </c>
      <c r="AA408" s="58" t="n"/>
      <c r="AB408" s="58" t="n"/>
      <c r="AC408" s="58" t="n"/>
      <c r="AD408" s="58" t="n"/>
      <c r="AE408" s="58" t="n">
        <v>1390729.89</v>
      </c>
      <c r="AF408" s="58" t="n"/>
      <c r="AG408" s="58" t="n">
        <v>0</v>
      </c>
      <c r="AH408" s="58" t="n"/>
      <c r="AI408" s="58" t="n"/>
      <c r="AJ408" s="58" t="n"/>
      <c r="AK408" s="58" t="n"/>
      <c r="AL408" s="58" t="n"/>
      <c r="AM408" s="58" t="n">
        <v>617887.97</v>
      </c>
      <c r="AN408" s="58" t="n">
        <v>20596.27</v>
      </c>
      <c r="AO408" s="58" t="n">
        <v>30412.45</v>
      </c>
      <c r="AP408" s="4" t="n">
        <f aca="false" ca="false" dt2D="false" dtr="false" t="normal">COUNTIF(AA408:AL408, "&gt;0")</f>
        <v>1</v>
      </c>
      <c r="AQ408" s="4" t="n">
        <f aca="false" ca="false" dt2D="false" dtr="false" t="normal">COUNTIF(AM408:AO408, "&gt;0")</f>
        <v>3</v>
      </c>
      <c r="AR408" s="4" t="n">
        <f aca="false" ca="false" dt2D="false" dtr="false" t="normal">+AP408+AQ408</f>
        <v>4</v>
      </c>
    </row>
    <row customHeight="true" ht="12.75" outlineLevel="0" r="409">
      <c r="A409" s="49" t="n">
        <f aca="false" ca="false" dt2D="false" dtr="false" t="normal">+A408+1</f>
        <v>395</v>
      </c>
      <c r="B409" s="49" t="n">
        <f aca="false" ca="false" dt2D="false" dtr="false" t="normal">+B408+1</f>
        <v>166</v>
      </c>
      <c r="C409" s="50" t="s">
        <v>115</v>
      </c>
      <c r="D409" s="49" t="s">
        <v>532</v>
      </c>
      <c r="E409" s="53" t="s">
        <v>377</v>
      </c>
      <c r="F409" s="52" t="s">
        <v>56</v>
      </c>
      <c r="G409" s="52" t="n">
        <v>4</v>
      </c>
      <c r="H409" s="52" t="n">
        <v>4</v>
      </c>
      <c r="I409" s="53" t="n">
        <v>5268.75</v>
      </c>
      <c r="J409" s="53" t="n">
        <v>3170.15</v>
      </c>
      <c r="K409" s="53" t="n">
        <v>2098.6</v>
      </c>
      <c r="L409" s="51" t="n">
        <v>92</v>
      </c>
      <c r="M409" s="54" t="n">
        <f aca="false" ca="false" dt2D="false" dtr="false" t="normal">SUM(N409:R409)</f>
        <v>3159511.3</v>
      </c>
      <c r="N409" s="54" t="n"/>
      <c r="O409" s="54" t="n"/>
      <c r="P409" s="54" t="n">
        <v>0</v>
      </c>
      <c r="Q409" s="54" t="n">
        <v>1147790.268</v>
      </c>
      <c r="R409" s="54" t="n">
        <v>2011721.032</v>
      </c>
      <c r="S409" s="54" t="n">
        <f aca="false" ca="false" dt2D="false" dtr="false" t="normal">+Z409-M409</f>
        <v>0</v>
      </c>
      <c r="T409" s="54" t="n">
        <f aca="false" ca="false" dt2D="false" dtr="false" t="normal">$M409/($J409+$K409)</f>
        <v>599.6699976275207</v>
      </c>
      <c r="U409" s="54" t="n">
        <f aca="false" ca="false" dt2D="false" dtr="false" t="normal">$M409/($J409+$K409)</f>
        <v>599.6699976275207</v>
      </c>
      <c r="V409" s="52" t="n">
        <v>2026</v>
      </c>
      <c r="W409" s="56" t="n">
        <v>0</v>
      </c>
      <c r="X409" s="56" t="n">
        <f aca="false" ca="false" dt2D="false" dtr="false" t="normal">+(J409*12.98+K409*25.97)*12</f>
        <v>1147790.268</v>
      </c>
      <c r="Y409" s="56" t="n">
        <f aca="false" ca="false" dt2D="false" dtr="false" t="normal">+(J409*12.98+K409*25.97)*12*30-'[3]Лист1'!$AQ$534</f>
        <v>23035191.08</v>
      </c>
      <c r="Z409" s="72" t="n">
        <f aca="false" ca="true" dt2D="false" dtr="false" t="normal">SUBTOTAL(9, AA409:AO409)</f>
        <v>3159511.3</v>
      </c>
      <c r="AA409" s="58" t="n"/>
      <c r="AB409" s="58" t="n"/>
      <c r="AC409" s="58" t="n"/>
      <c r="AD409" s="58" t="n"/>
      <c r="AE409" s="58" t="n">
        <v>2133409.46</v>
      </c>
      <c r="AF409" s="58" t="n"/>
      <c r="AG409" s="58" t="n">
        <v>0</v>
      </c>
      <c r="AH409" s="58" t="n"/>
      <c r="AI409" s="58" t="n"/>
      <c r="AJ409" s="58" t="n"/>
      <c r="AK409" s="58" t="n"/>
      <c r="AL409" s="58" t="n"/>
      <c r="AM409" s="58" t="n">
        <v>947853.39</v>
      </c>
      <c r="AN409" s="58" t="n">
        <v>31595.11</v>
      </c>
      <c r="AO409" s="58" t="n">
        <v>46653.34</v>
      </c>
      <c r="AP409" s="4" t="n">
        <f aca="false" ca="false" dt2D="false" dtr="false" t="normal">COUNTIF(AA409:AL409, "&gt;0")</f>
        <v>1</v>
      </c>
      <c r="AQ409" s="4" t="n">
        <f aca="false" ca="false" dt2D="false" dtr="false" t="normal">COUNTIF(AM409:AO409, "&gt;0")</f>
        <v>3</v>
      </c>
      <c r="AR409" s="4" t="n">
        <f aca="false" ca="false" dt2D="false" dtr="false" t="normal">+AP409+AQ409</f>
        <v>4</v>
      </c>
    </row>
    <row customHeight="true" ht="12.75" outlineLevel="0" r="410">
      <c r="A410" s="49" t="n">
        <f aca="false" ca="false" dt2D="false" dtr="false" t="normal">+A409+1</f>
        <v>396</v>
      </c>
      <c r="B410" s="49" t="n">
        <f aca="false" ca="false" dt2D="false" dtr="false" t="normal">+B409+1</f>
        <v>167</v>
      </c>
      <c r="C410" s="50" t="s">
        <v>115</v>
      </c>
      <c r="D410" s="49" t="s">
        <v>533</v>
      </c>
      <c r="E410" s="53" t="s">
        <v>164</v>
      </c>
      <c r="F410" s="52" t="s">
        <v>56</v>
      </c>
      <c r="G410" s="52" t="n">
        <v>5</v>
      </c>
      <c r="H410" s="52" t="n">
        <v>4</v>
      </c>
      <c r="I410" s="53" t="n">
        <v>4258.2</v>
      </c>
      <c r="J410" s="53" t="n">
        <v>4258.2</v>
      </c>
      <c r="K410" s="53" t="n">
        <v>0</v>
      </c>
      <c r="L410" s="51" t="n">
        <v>196</v>
      </c>
      <c r="M410" s="54" t="n">
        <f aca="false" ca="false" dt2D="false" dtr="false" t="normal">SUM(N410:R410)</f>
        <v>2553514.8000000003</v>
      </c>
      <c r="N410" s="54" t="n"/>
      <c r="O410" s="54" t="n"/>
      <c r="P410" s="54" t="n">
        <v>0</v>
      </c>
      <c r="Q410" s="54" t="n">
        <v>663257.232</v>
      </c>
      <c r="R410" s="54" t="n">
        <v>1890257.568</v>
      </c>
      <c r="S410" s="54" t="n">
        <f aca="false" ca="false" dt2D="false" dtr="false" t="normal">+Z410-M410</f>
        <v>0</v>
      </c>
      <c r="T410" s="54" t="n">
        <f aca="false" ca="false" dt2D="false" dtr="false" t="normal">$M410/($J410+$K410)</f>
        <v>599.6700014090462</v>
      </c>
      <c r="U410" s="54" t="n">
        <f aca="false" ca="false" dt2D="false" dtr="false" t="normal">$M410/($J410+$K410)</f>
        <v>599.6700014090462</v>
      </c>
      <c r="V410" s="52" t="n">
        <v>2026</v>
      </c>
      <c r="W410" s="56" t="n">
        <v>0</v>
      </c>
      <c r="X410" s="56" t="n">
        <f aca="false" ca="false" dt2D="false" dtr="false" t="normal">+(J410*12.98+K410*25.97)*12</f>
        <v>663257.2320000001</v>
      </c>
      <c r="Y410" s="56" t="n">
        <f aca="false" ca="false" dt2D="false" dtr="false" t="normal">+(J410*12.98+K410*25.97)*12*30-'[3]Лист1'!$AQ$539</f>
        <v>5704683.760000002</v>
      </c>
      <c r="Z410" s="72" t="n">
        <f aca="false" ca="true" dt2D="false" dtr="false" t="normal">SUBTOTAL(9, AA410:AO410)</f>
        <v>2553514.8000000003</v>
      </c>
      <c r="AA410" s="58" t="n"/>
      <c r="AB410" s="58" t="n"/>
      <c r="AC410" s="58" t="n"/>
      <c r="AD410" s="58" t="n"/>
      <c r="AE410" s="58" t="n">
        <v>1724220.01</v>
      </c>
      <c r="AF410" s="58" t="n"/>
      <c r="AG410" s="58" t="n">
        <v>0</v>
      </c>
      <c r="AH410" s="58" t="n"/>
      <c r="AI410" s="58" t="n"/>
      <c r="AJ410" s="58" t="n"/>
      <c r="AK410" s="58" t="n"/>
      <c r="AL410" s="58" t="n"/>
      <c r="AM410" s="58" t="n">
        <v>766054.44</v>
      </c>
      <c r="AN410" s="58" t="n">
        <v>25535.15</v>
      </c>
      <c r="AO410" s="58" t="n">
        <v>37705.2</v>
      </c>
      <c r="AP410" s="4" t="n">
        <f aca="false" ca="false" dt2D="false" dtr="false" t="normal">COUNTIF(AA410:AL410, "&gt;0")</f>
        <v>1</v>
      </c>
      <c r="AQ410" s="4" t="n">
        <f aca="false" ca="false" dt2D="false" dtr="false" t="normal">COUNTIF(AM410:AO410, "&gt;0")</f>
        <v>3</v>
      </c>
      <c r="AR410" s="4" t="n">
        <f aca="false" ca="false" dt2D="false" dtr="false" t="normal">+AP410+AQ410</f>
        <v>4</v>
      </c>
    </row>
    <row customHeight="true" ht="12.75" outlineLevel="0" r="411">
      <c r="A411" s="49" t="n">
        <f aca="false" ca="false" dt2D="false" dtr="false" t="normal">+A410+1</f>
        <v>397</v>
      </c>
      <c r="B411" s="49" t="n">
        <f aca="false" ca="false" dt2D="false" dtr="false" t="normal">+B410+1</f>
        <v>168</v>
      </c>
      <c r="C411" s="50" t="s">
        <v>115</v>
      </c>
      <c r="D411" s="49" t="s">
        <v>534</v>
      </c>
      <c r="E411" s="53" t="s">
        <v>136</v>
      </c>
      <c r="F411" s="52" t="s">
        <v>56</v>
      </c>
      <c r="G411" s="52" t="n">
        <v>5</v>
      </c>
      <c r="H411" s="52" t="n">
        <v>3</v>
      </c>
      <c r="I411" s="53" t="n">
        <v>1720.72</v>
      </c>
      <c r="J411" s="53" t="n">
        <v>1432.42</v>
      </c>
      <c r="K411" s="53" t="n">
        <v>288.3</v>
      </c>
      <c r="L411" s="51" t="n">
        <v>63</v>
      </c>
      <c r="M411" s="54" t="n">
        <f aca="false" ca="false" dt2D="false" dtr="false" t="normal">SUM(N411:R411)</f>
        <v>1031864.16</v>
      </c>
      <c r="N411" s="54" t="n"/>
      <c r="O411" s="54" t="n"/>
      <c r="P411" s="54" t="n">
        <v>0</v>
      </c>
      <c r="Q411" s="54" t="n">
        <v>1031864.16</v>
      </c>
      <c r="R411" s="54" t="n">
        <v>0</v>
      </c>
      <c r="S411" s="54" t="n">
        <f aca="false" ca="false" dt2D="false" dtr="false" t="normal">+Z411-M411</f>
        <v>0</v>
      </c>
      <c r="T411" s="54" t="n">
        <f aca="false" ca="false" dt2D="false" dtr="false" t="normal">$M411/($J411+$K411)</f>
        <v>599.669998605235</v>
      </c>
      <c r="U411" s="54" t="n">
        <f aca="false" ca="false" dt2D="false" dtr="false" t="normal">$M411/($J411+$K411)</f>
        <v>599.669998605235</v>
      </c>
      <c r="V411" s="52" t="n">
        <v>2026</v>
      </c>
      <c r="W411" s="56" t="n">
        <v>1574161.32</v>
      </c>
      <c r="X411" s="56" t="n">
        <f aca="false" ca="false" dt2D="false" dtr="false" t="normal">+(J411*12.98+K411*25.97)*12</f>
        <v>312959.5512</v>
      </c>
      <c r="Y411" s="56" t="n">
        <f aca="false" ca="false" dt2D="false" dtr="false" t="normal">+(J411*12.98+K411*25.97)*12*30</f>
        <v>9388786.536</v>
      </c>
      <c r="Z411" s="72" t="n">
        <f aca="false" ca="true" dt2D="false" dtr="false" t="normal">SUBTOTAL(9, AA411:AO411)</f>
        <v>1031864.16</v>
      </c>
      <c r="AA411" s="58" t="n"/>
      <c r="AB411" s="58" t="n"/>
      <c r="AC411" s="58" t="n"/>
      <c r="AD411" s="58" t="n"/>
      <c r="AE411" s="58" t="n">
        <v>696749.76</v>
      </c>
      <c r="AF411" s="58" t="n"/>
      <c r="AG411" s="58" t="n">
        <v>0</v>
      </c>
      <c r="AH411" s="58" t="n"/>
      <c r="AI411" s="58" t="n"/>
      <c r="AJ411" s="58" t="n"/>
      <c r="AK411" s="58" t="n"/>
      <c r="AL411" s="58" t="n"/>
      <c r="AM411" s="58" t="n">
        <v>309559.25</v>
      </c>
      <c r="AN411" s="58" t="n">
        <v>10318.64</v>
      </c>
      <c r="AO411" s="58" t="n">
        <v>15236.51</v>
      </c>
      <c r="AP411" s="4" t="n">
        <f aca="false" ca="false" dt2D="false" dtr="false" t="normal">COUNTIF(AA411:AL411, "&gt;0")</f>
        <v>1</v>
      </c>
      <c r="AQ411" s="4" t="n">
        <f aca="false" ca="false" dt2D="false" dtr="false" t="normal">COUNTIF(AM411:AO411, "&gt;0")</f>
        <v>3</v>
      </c>
      <c r="AR411" s="4" t="n">
        <f aca="false" ca="false" dt2D="false" dtr="false" t="normal">+AP411+AQ411</f>
        <v>4</v>
      </c>
    </row>
    <row customHeight="true" ht="12.75" outlineLevel="0" r="412">
      <c r="A412" s="49" t="n">
        <f aca="false" ca="false" dt2D="false" dtr="false" t="normal">+A411+1</f>
        <v>398</v>
      </c>
      <c r="B412" s="49" t="n">
        <f aca="false" ca="false" dt2D="false" dtr="false" t="normal">+B411+1</f>
        <v>169</v>
      </c>
      <c r="C412" s="50" t="s">
        <v>115</v>
      </c>
      <c r="D412" s="49" t="s">
        <v>535</v>
      </c>
      <c r="E412" s="53" t="s">
        <v>107</v>
      </c>
      <c r="F412" s="52" t="s">
        <v>56</v>
      </c>
      <c r="G412" s="52" t="n">
        <v>4</v>
      </c>
      <c r="H412" s="52" t="n">
        <v>3</v>
      </c>
      <c r="I412" s="53" t="n">
        <v>4080.94</v>
      </c>
      <c r="J412" s="53" t="n">
        <v>3632.44</v>
      </c>
      <c r="K412" s="53" t="n">
        <v>448.5</v>
      </c>
      <c r="L412" s="51" t="n">
        <v>282</v>
      </c>
      <c r="M412" s="54" t="n">
        <f aca="false" ca="false" dt2D="false" dtr="false" t="normal">SUM(N412:R412)</f>
        <v>4149178.1000000006</v>
      </c>
      <c r="N412" s="54" t="n"/>
      <c r="O412" s="54" t="n">
        <v>2246548.1072</v>
      </c>
      <c r="P412" s="54" t="n">
        <v>0</v>
      </c>
      <c r="Q412" s="54" t="n">
        <v>690776.3688</v>
      </c>
      <c r="R412" s="54" t="n">
        <v>1211853.624</v>
      </c>
      <c r="S412" s="54" t="n">
        <f aca="false" ca="false" dt2D="false" dtr="false" t="normal">+Z412-M412</f>
        <v>0</v>
      </c>
      <c r="T412" s="54" t="n">
        <f aca="false" ca="false" dt2D="false" dtr="false" t="normal">$M412/($J412+$K412)</f>
        <v>1016.7211720829026</v>
      </c>
      <c r="U412" s="54" t="n">
        <f aca="false" ca="false" dt2D="false" dtr="false" t="normal">$M412/($J412+$K412)</f>
        <v>1016.7211720829026</v>
      </c>
      <c r="V412" s="52" t="n">
        <v>2026</v>
      </c>
      <c r="W412" s="56" t="n">
        <v>0</v>
      </c>
      <c r="X412" s="56" t="n">
        <f aca="false" ca="false" dt2D="false" dtr="false" t="normal">+(J412*12.71+K412*25.41)*12</f>
        <v>690776.3688</v>
      </c>
      <c r="Y412" s="56" t="n">
        <f aca="false" ca="false" dt2D="false" dtr="false" t="normal">+(J412*12.71+K412*25.41)*12*30-'[3]Лист1'!$AQ$558</f>
        <v>1211853.6240000017</v>
      </c>
      <c r="Z412" s="72" t="n">
        <f aca="false" ca="true" dt2D="false" dtr="false" t="normal">SUBTOTAL(9, AA412:AO412)</f>
        <v>4149178.1</v>
      </c>
      <c r="AA412" s="58" t="n"/>
      <c r="AB412" s="58" t="n"/>
      <c r="AC412" s="58" t="n"/>
      <c r="AD412" s="58" t="n"/>
      <c r="AE412" s="58" t="n"/>
      <c r="AF412" s="58" t="n"/>
      <c r="AG412" s="58" t="n">
        <v>0</v>
      </c>
      <c r="AH412" s="58" t="n"/>
      <c r="AI412" s="58" t="n"/>
      <c r="AJ412" s="58" t="n"/>
      <c r="AK412" s="63" t="n"/>
      <c r="AL412" s="58" t="n"/>
      <c r="AM412" s="58" t="n">
        <v>3215270.6</v>
      </c>
      <c r="AN412" s="58" t="n">
        <v>321527.06</v>
      </c>
      <c r="AO412" s="58" t="n">
        <v>612380.44</v>
      </c>
      <c r="AP412" s="4" t="n">
        <f aca="false" ca="false" dt2D="false" dtr="false" t="normal">COUNTIF(AA412:AL412, "&gt;0")</f>
        <v>0</v>
      </c>
      <c r="AQ412" s="4" t="n">
        <f aca="false" ca="false" dt2D="false" dtr="false" t="normal">COUNTIF(AM412:AO412, "&gt;0")</f>
        <v>3</v>
      </c>
      <c r="AR412" s="4" t="n">
        <f aca="false" ca="false" dt2D="false" dtr="false" t="normal">+AP412+AQ412</f>
        <v>3</v>
      </c>
    </row>
    <row customHeight="true" ht="12.75" outlineLevel="0" r="413">
      <c r="A413" s="49" t="n">
        <f aca="false" ca="false" dt2D="false" dtr="false" t="normal">+A412+1</f>
        <v>399</v>
      </c>
      <c r="B413" s="49" t="n">
        <f aca="false" ca="false" dt2D="false" dtr="false" t="normal">+B412+1</f>
        <v>170</v>
      </c>
      <c r="C413" s="50" t="s">
        <v>115</v>
      </c>
      <c r="D413" s="49" t="s">
        <v>536</v>
      </c>
      <c r="E413" s="53" t="s">
        <v>58</v>
      </c>
      <c r="F413" s="52" t="s">
        <v>56</v>
      </c>
      <c r="G413" s="52" t="n">
        <v>4</v>
      </c>
      <c r="H413" s="52" t="n">
        <v>3</v>
      </c>
      <c r="I413" s="53" t="n">
        <v>845.4</v>
      </c>
      <c r="J413" s="53" t="n">
        <v>845.4</v>
      </c>
      <c r="K413" s="53" t="n">
        <v>0</v>
      </c>
      <c r="L413" s="51" t="n">
        <v>33</v>
      </c>
      <c r="M413" s="54" t="n">
        <f aca="false" ca="false" dt2D="false" dtr="false" t="normal">SUM(N413:R413)</f>
        <v>3191619.238772012</v>
      </c>
      <c r="N413" s="54" t="n"/>
      <c r="O413" s="54" t="n"/>
      <c r="P413" s="54" t="n">
        <v>0</v>
      </c>
      <c r="Q413" s="54" t="n">
        <v>702698.644</v>
      </c>
      <c r="R413" s="54" t="n">
        <v>2488920.59477201</v>
      </c>
      <c r="S413" s="54" t="n">
        <f aca="false" ca="false" dt2D="false" dtr="false" t="normal">+Z413-M413</f>
        <v>0</v>
      </c>
      <c r="T413" s="54" t="n">
        <f aca="false" ca="false" dt2D="false" dtr="false" t="normal">$M413/($J413+$K413)</f>
        <v>3775.2770744878303</v>
      </c>
      <c r="U413" s="54" t="n">
        <f aca="false" ca="false" dt2D="false" dtr="false" t="normal">$M413/($J413+$K413)</f>
        <v>3775.2770744878303</v>
      </c>
      <c r="V413" s="52" t="n">
        <v>2026</v>
      </c>
      <c r="W413" s="56" t="n">
        <v>571019.14</v>
      </c>
      <c r="X413" s="56" t="n">
        <f aca="false" ca="false" dt2D="false" dtr="false" t="normal">+(J413*12.98+K413*25.97)*12</f>
        <v>131679.504</v>
      </c>
      <c r="Y413" s="56" t="n">
        <f aca="false" ca="false" dt2D="false" dtr="false" t="normal">+(J413*12.98+K413*25.97)*12*30</f>
        <v>3950385.1199999996</v>
      </c>
      <c r="Z413" s="72" t="n">
        <f aca="false" ca="true" dt2D="false" dtr="false" t="normal">SUBTOTAL(9, AA413:AO413)</f>
        <v>3191619.238772012</v>
      </c>
      <c r="AA413" s="58" t="n">
        <v>2400419.23</v>
      </c>
      <c r="AB413" s="63" t="n"/>
      <c r="AC413" s="63" t="n"/>
      <c r="AD413" s="63" t="n"/>
      <c r="AE413" s="58" t="n">
        <v>342317.32</v>
      </c>
      <c r="AF413" s="58" t="n"/>
      <c r="AG413" s="58" t="n">
        <v>0</v>
      </c>
      <c r="AH413" s="58" t="n"/>
      <c r="AI413" s="63" t="n"/>
      <c r="AJ413" s="58" t="n"/>
      <c r="AK413" s="58" t="n"/>
      <c r="AL413" s="58" t="n"/>
      <c r="AM413" s="62" t="n">
        <v>367728.87948</v>
      </c>
      <c r="AN413" s="62" t="n">
        <v>32024.68194</v>
      </c>
      <c r="AO413" s="62" t="n">
        <v>49129.127352012</v>
      </c>
      <c r="AP413" s="4" t="n">
        <f aca="false" ca="false" dt2D="false" dtr="false" t="normal">COUNTIF(AA413:AL413, "&gt;0")</f>
        <v>2</v>
      </c>
      <c r="AQ413" s="4" t="n">
        <f aca="false" ca="false" dt2D="false" dtr="false" t="normal">COUNTIF(AM413:AO413, "&gt;0")</f>
        <v>3</v>
      </c>
      <c r="AR413" s="4" t="n">
        <f aca="false" ca="false" dt2D="false" dtr="false" t="normal">+AP413+AQ413</f>
        <v>5</v>
      </c>
    </row>
    <row customHeight="true" ht="12.75" outlineLevel="0" r="414">
      <c r="A414" s="49" t="n">
        <f aca="false" ca="false" dt2D="false" dtr="false" t="normal">+A413+1</f>
        <v>400</v>
      </c>
      <c r="B414" s="49" t="n">
        <f aca="false" ca="false" dt2D="false" dtr="false" t="normal">+B413+1</f>
        <v>171</v>
      </c>
      <c r="C414" s="50" t="s">
        <v>115</v>
      </c>
      <c r="D414" s="49" t="s">
        <v>537</v>
      </c>
      <c r="E414" s="53" t="s">
        <v>107</v>
      </c>
      <c r="F414" s="52" t="s">
        <v>56</v>
      </c>
      <c r="G414" s="52" t="n">
        <v>9</v>
      </c>
      <c r="H414" s="52" t="n">
        <v>1</v>
      </c>
      <c r="I414" s="53" t="n">
        <v>4367.2</v>
      </c>
      <c r="J414" s="53" t="n">
        <v>4285.1</v>
      </c>
      <c r="K414" s="53" t="n">
        <v>82.0999999999995</v>
      </c>
      <c r="L414" s="51" t="n">
        <v>209</v>
      </c>
      <c r="M414" s="54" t="n">
        <f aca="false" ca="false" dt2D="false" dtr="false" t="normal">SUM(N414:R414)</f>
        <v>13357167.19340088</v>
      </c>
      <c r="N414" s="54" t="n"/>
      <c r="O414" s="54" t="n"/>
      <c r="P414" s="54" t="n">
        <v>0</v>
      </c>
      <c r="Q414" s="54" t="n">
        <v>916347.012</v>
      </c>
      <c r="R414" s="54" t="n">
        <v>12440820.1814009</v>
      </c>
      <c r="S414" s="54" t="n">
        <f aca="false" ca="false" dt2D="false" dtr="false" t="normal">+Z414-M414</f>
        <v>0</v>
      </c>
      <c r="T414" s="54" t="n">
        <f aca="false" ca="false" dt2D="false" dtr="false" t="normal">$M414/($J414+$K414)</f>
        <v>3058.519690740264</v>
      </c>
      <c r="U414" s="54" t="n">
        <f aca="false" ca="false" dt2D="false" dtr="false" t="normal">$M414/($J414+$K414)</f>
        <v>3058.519690740264</v>
      </c>
      <c r="V414" s="52" t="n">
        <v>2026</v>
      </c>
      <c r="W414" s="56" t="n">
        <v>0</v>
      </c>
      <c r="X414" s="56" t="n">
        <f aca="false" ca="false" dt2D="false" dtr="false" t="normal">+(J414*17.26+K414*29.25)*12</f>
        <v>916347.0120000001</v>
      </c>
      <c r="Y414" s="56" t="n">
        <f aca="false" ca="false" dt2D="false" dtr="false" t="normal">+(J414*17.26+K414*29.25)*12*30-'[3]Лист1'!$AQ$563</f>
        <v>22041912.060000002</v>
      </c>
      <c r="Z414" s="72" t="n">
        <f aca="false" ca="true" dt2D="false" dtr="false" t="normal">SUBTOTAL(9, AA414:AO414)</f>
        <v>13357167.19340088</v>
      </c>
      <c r="AA414" s="58" t="n">
        <v>10042330.63</v>
      </c>
      <c r="AB414" s="63" t="n"/>
      <c r="AC414" s="63" t="n"/>
      <c r="AD414" s="63" t="n"/>
      <c r="AE414" s="58" t="n">
        <v>1396177.63</v>
      </c>
      <c r="AF414" s="58" t="n"/>
      <c r="AG414" s="58" t="n">
        <v>0</v>
      </c>
      <c r="AH414" s="58" t="n"/>
      <c r="AI414" s="58" t="n"/>
      <c r="AJ414" s="58" t="n"/>
      <c r="AK414" s="58" t="n"/>
      <c r="AL414" s="58" t="n"/>
      <c r="AM414" s="62" t="n">
        <v>1522645.24256</v>
      </c>
      <c r="AN414" s="62" t="n">
        <v>133469.05624</v>
      </c>
      <c r="AO414" s="62" t="n">
        <v>262544.63460088</v>
      </c>
      <c r="AP414" s="4" t="n">
        <f aca="false" ca="false" dt2D="false" dtr="false" t="normal">COUNTIF(AA414:AL414, "&gt;0")</f>
        <v>2</v>
      </c>
      <c r="AQ414" s="4" t="n">
        <f aca="false" ca="false" dt2D="false" dtr="false" t="normal">COUNTIF(AM414:AO414, "&gt;0")</f>
        <v>3</v>
      </c>
      <c r="AR414" s="4" t="n">
        <f aca="false" ca="false" dt2D="false" dtr="false" t="normal">+AP414+AQ414</f>
        <v>5</v>
      </c>
    </row>
    <row customHeight="true" ht="12.75" outlineLevel="0" r="415">
      <c r="A415" s="49" t="n">
        <f aca="false" ca="false" dt2D="false" dtr="false" t="normal">+A414+1</f>
        <v>401</v>
      </c>
      <c r="B415" s="49" t="n">
        <f aca="false" ca="false" dt2D="false" dtr="false" t="normal">+B414+1</f>
        <v>172</v>
      </c>
      <c r="C415" s="50" t="s">
        <v>115</v>
      </c>
      <c r="D415" s="49" t="s">
        <v>538</v>
      </c>
      <c r="E415" s="53" t="s">
        <v>202</v>
      </c>
      <c r="F415" s="52" t="s">
        <v>56</v>
      </c>
      <c r="G415" s="52" t="n">
        <v>2</v>
      </c>
      <c r="H415" s="52" t="n">
        <v>2</v>
      </c>
      <c r="I415" s="53" t="n">
        <v>730.1</v>
      </c>
      <c r="J415" s="53" t="n">
        <v>730.1</v>
      </c>
      <c r="K415" s="53" t="n">
        <v>0</v>
      </c>
      <c r="L415" s="51" t="n">
        <v>33</v>
      </c>
      <c r="M415" s="54" t="n">
        <f aca="false" ca="false" dt2D="false" dtr="false" t="normal">SUM(N415:R415)</f>
        <v>2916436.179936856</v>
      </c>
      <c r="N415" s="54" t="n"/>
      <c r="O415" s="54" t="n"/>
      <c r="P415" s="54" t="n">
        <v>0</v>
      </c>
      <c r="Q415" s="54" t="n">
        <v>113720.376</v>
      </c>
      <c r="R415" s="54" t="n">
        <v>2802715.80393686</v>
      </c>
      <c r="S415" s="54" t="n">
        <f aca="false" ca="false" dt2D="false" dtr="false" t="normal">+Z415-M415</f>
        <v>0</v>
      </c>
      <c r="T415" s="54" t="n">
        <f aca="false" ca="false" dt2D="false" dtr="false" t="normal">$M415/($J415+$K415)</f>
        <v>3994.5708532212793</v>
      </c>
      <c r="U415" s="54" t="n">
        <f aca="false" ca="false" dt2D="false" dtr="false" t="normal">$M415/($J415+$K415)</f>
        <v>3994.5708532212793</v>
      </c>
      <c r="V415" s="52" t="n">
        <v>2026</v>
      </c>
      <c r="W415" s="56" t="n">
        <v>0</v>
      </c>
      <c r="X415" s="56" t="n">
        <f aca="false" ca="false" dt2D="false" dtr="false" t="normal">+(J415*12.98+K415*25.97)*12</f>
        <v>113720.376</v>
      </c>
      <c r="Y415" s="56" t="n">
        <f aca="false" ca="false" dt2D="false" dtr="false" t="normal">+(J415*12.98+K415*25.97)*12*30-'[3]Лист1'!$AQ$587</f>
        <v>3086577.08</v>
      </c>
      <c r="Z415" s="72" t="n">
        <f aca="false" ca="true" dt2D="false" dtr="false" t="normal">SUBTOTAL(9, AA415:AO415)</f>
        <v>2916436.179936856</v>
      </c>
      <c r="AA415" s="58" t="n">
        <v>2661593.84</v>
      </c>
      <c r="AB415" s="63" t="n"/>
      <c r="AC415" s="63" t="n"/>
      <c r="AD415" s="63" t="n"/>
      <c r="AE415" s="63" t="n"/>
      <c r="AF415" s="58" t="n"/>
      <c r="AG415" s="58" t="n">
        <v>0</v>
      </c>
      <c r="AH415" s="58" t="n"/>
      <c r="AI415" s="63" t="n"/>
      <c r="AJ415" s="58" t="n"/>
      <c r="AK415" s="63" t="n"/>
      <c r="AL415" s="63" t="n"/>
      <c r="AM415" s="62" t="n">
        <v>186230.40352</v>
      </c>
      <c r="AN415" s="62" t="n">
        <v>23278.80044</v>
      </c>
      <c r="AO415" s="62" t="n">
        <v>45333.135976856</v>
      </c>
      <c r="AP415" s="4" t="n">
        <f aca="false" ca="false" dt2D="false" dtr="false" t="normal">COUNTIF(AA415:AL415, "&gt;0")</f>
        <v>1</v>
      </c>
      <c r="AQ415" s="4" t="n">
        <f aca="false" ca="false" dt2D="false" dtr="false" t="normal">COUNTIF(AM415:AO415, "&gt;0")</f>
        <v>3</v>
      </c>
      <c r="AR415" s="4" t="n">
        <f aca="false" ca="false" dt2D="false" dtr="false" t="normal">+AP415+AQ415</f>
        <v>4</v>
      </c>
    </row>
    <row customHeight="true" ht="12.75" outlineLevel="0" r="416">
      <c r="A416" s="49" t="n">
        <f aca="false" ca="false" dt2D="false" dtr="false" t="normal">+A415+1</f>
        <v>402</v>
      </c>
      <c r="B416" s="49" t="n">
        <f aca="false" ca="false" dt2D="false" dtr="false" t="normal">+B415+1</f>
        <v>173</v>
      </c>
      <c r="C416" s="50" t="s">
        <v>115</v>
      </c>
      <c r="D416" s="49" t="s">
        <v>539</v>
      </c>
      <c r="E416" s="53" t="s">
        <v>202</v>
      </c>
      <c r="F416" s="52" t="s">
        <v>56</v>
      </c>
      <c r="G416" s="52" t="n">
        <v>4</v>
      </c>
      <c r="H416" s="52" t="n">
        <v>2</v>
      </c>
      <c r="I416" s="53" t="n">
        <v>1443.6</v>
      </c>
      <c r="J416" s="53" t="n">
        <v>1268.4</v>
      </c>
      <c r="K416" s="53" t="n">
        <v>175.2</v>
      </c>
      <c r="L416" s="51" t="n">
        <v>53</v>
      </c>
      <c r="M416" s="54" t="n">
        <f aca="false" ca="false" dt2D="false" dtr="false" t="normal">SUM(N416:R416)</f>
        <v>3915014.32</v>
      </c>
      <c r="N416" s="54" t="n"/>
      <c r="O416" s="54" t="n"/>
      <c r="P416" s="54" t="n">
        <v>0</v>
      </c>
      <c r="Q416" s="54" t="n">
        <v>252165.312</v>
      </c>
      <c r="R416" s="54" t="n">
        <v>3662849.008</v>
      </c>
      <c r="S416" s="54" t="n">
        <f aca="false" ca="false" dt2D="false" dtr="false" t="normal">+Z416-M416</f>
        <v>0</v>
      </c>
      <c r="T416" s="54" t="n">
        <f aca="false" ca="false" dt2D="false" dtr="false" t="normal">$M416/($J416+$K416)</f>
        <v>2711.9799944582983</v>
      </c>
      <c r="U416" s="54" t="n">
        <f aca="false" ca="false" dt2D="false" dtr="false" t="normal">$M416/($J416+$K416)</f>
        <v>2711.9799944582983</v>
      </c>
      <c r="V416" s="52" t="n">
        <v>2026</v>
      </c>
      <c r="W416" s="56" t="n">
        <v>0</v>
      </c>
      <c r="X416" s="56" t="n">
        <f aca="false" ca="false" dt2D="false" dtr="false" t="normal">+(J416*12.98+K416*25.97)*12</f>
        <v>252165.31200000003</v>
      </c>
      <c r="Y416" s="56" t="n">
        <f aca="false" ca="false" dt2D="false" dtr="false" t="normal">+(J416*12.98+K416*25.97)*12*30-'[3]Лист1'!$AQ$583</f>
        <v>5457577.890000001</v>
      </c>
      <c r="Z416" s="72" t="n">
        <f aca="false" ca="true" dt2D="false" dtr="false" t="normal">SUBTOTAL(9, AA416:AO416)</f>
        <v>3915014.32</v>
      </c>
      <c r="AA416" s="58" t="n"/>
      <c r="AB416" s="58" t="n">
        <v>1657598.72</v>
      </c>
      <c r="AC416" s="58" t="n">
        <v>1752198.67</v>
      </c>
      <c r="AD416" s="58" t="n"/>
      <c r="AE416" s="58" t="n"/>
      <c r="AF416" s="58" t="n"/>
      <c r="AG416" s="58" t="n">
        <v>0</v>
      </c>
      <c r="AH416" s="58" t="n"/>
      <c r="AI416" s="58" t="n"/>
      <c r="AJ416" s="58" t="n"/>
      <c r="AK416" s="58" t="n"/>
      <c r="AL416" s="58" t="n"/>
      <c r="AM416" s="58" t="n">
        <v>391501.43</v>
      </c>
      <c r="AN416" s="58" t="n">
        <v>39150.14</v>
      </c>
      <c r="AO416" s="58" t="n">
        <v>74565.36</v>
      </c>
      <c r="AP416" s="4" t="n">
        <f aca="false" ca="false" dt2D="false" dtr="false" t="normal">COUNTIF(AA416:AL416, "&gt;0")</f>
        <v>2</v>
      </c>
      <c r="AQ416" s="4" t="n">
        <f aca="false" ca="false" dt2D="false" dtr="false" t="normal">COUNTIF(AM416:AO416, "&gt;0")</f>
        <v>3</v>
      </c>
      <c r="AR416" s="4" t="n">
        <f aca="false" ca="false" dt2D="false" dtr="false" t="normal">+AP416+AQ416</f>
        <v>5</v>
      </c>
    </row>
    <row customHeight="true" ht="11.25" outlineLevel="0" r="417">
      <c r="A417" s="49" t="n">
        <f aca="false" ca="false" dt2D="false" dtr="false" t="normal">+A416+1</f>
        <v>403</v>
      </c>
      <c r="B417" s="49" t="n">
        <f aca="false" ca="false" dt2D="false" dtr="false" t="normal">+B416+1</f>
        <v>174</v>
      </c>
      <c r="C417" s="50" t="s">
        <v>115</v>
      </c>
      <c r="D417" s="49" t="s">
        <v>540</v>
      </c>
      <c r="E417" s="53" t="s">
        <v>161</v>
      </c>
      <c r="F417" s="52" t="s">
        <v>56</v>
      </c>
      <c r="G417" s="52" t="n">
        <v>5</v>
      </c>
      <c r="H417" s="52" t="n">
        <v>8</v>
      </c>
      <c r="I417" s="53" t="n">
        <v>6176.6</v>
      </c>
      <c r="J417" s="53" t="n">
        <v>5910.7</v>
      </c>
      <c r="K417" s="53" t="n">
        <v>265.900000000001</v>
      </c>
      <c r="L417" s="51" t="n">
        <v>290</v>
      </c>
      <c r="M417" s="54" t="n">
        <f aca="false" ca="false" dt2D="false" dtr="false" t="normal">SUM(N417:R417)</f>
        <v>3703921.7300000004</v>
      </c>
      <c r="N417" s="54" t="n"/>
      <c r="O417" s="54" t="n"/>
      <c r="P417" s="54" t="n">
        <v>0</v>
      </c>
      <c r="Q417" s="54" t="n">
        <v>1003515.708</v>
      </c>
      <c r="R417" s="54" t="n">
        <v>2700406.022</v>
      </c>
      <c r="S417" s="54" t="n">
        <f aca="false" ca="false" dt2D="false" dtr="false" t="normal">+Z417-M417</f>
        <v>0</v>
      </c>
      <c r="T417" s="54" t="n">
        <f aca="false" ca="false" dt2D="false" dtr="false" t="normal">$M417/($J417+$K417)</f>
        <v>599.670001295211</v>
      </c>
      <c r="U417" s="54" t="n">
        <f aca="false" ca="false" dt2D="false" dtr="false" t="normal">$M417/($J417+$K417)</f>
        <v>599.670001295211</v>
      </c>
      <c r="V417" s="52" t="n">
        <v>2026</v>
      </c>
      <c r="W417" s="56" t="n">
        <v>0</v>
      </c>
      <c r="X417" s="56" t="n">
        <f aca="false" ca="false" dt2D="false" dtr="false" t="normal">+(J417*12.98+K417*25.97)*12</f>
        <v>1003515.7080000003</v>
      </c>
      <c r="Y417" s="56" t="n">
        <f aca="false" ca="false" dt2D="false" dtr="false" t="normal">+(J417*12.98+K417*25.97)*12*30-'[3]Лист1'!$AQ$573</f>
        <v>8895653.13000001</v>
      </c>
      <c r="Z417" s="72" t="n">
        <f aca="false" ca="true" dt2D="false" dtr="false" t="normal">SUBTOTAL(9, AA417:AO417)</f>
        <v>3703921.73</v>
      </c>
      <c r="AA417" s="58" t="n"/>
      <c r="AB417" s="58" t="n"/>
      <c r="AC417" s="58" t="n"/>
      <c r="AD417" s="58" t="n"/>
      <c r="AE417" s="58" t="n">
        <v>2501013.88</v>
      </c>
      <c r="AF417" s="58" t="n"/>
      <c r="AG417" s="58" t="n">
        <v>0</v>
      </c>
      <c r="AH417" s="58" t="n"/>
      <c r="AI417" s="58" t="n"/>
      <c r="AJ417" s="58" t="n"/>
      <c r="AK417" s="58" t="n"/>
      <c r="AL417" s="58" t="n"/>
      <c r="AM417" s="58" t="n">
        <v>1111176.52</v>
      </c>
      <c r="AN417" s="58" t="n">
        <v>37039.22</v>
      </c>
      <c r="AO417" s="58" t="n">
        <v>54692.11</v>
      </c>
      <c r="AP417" s="4" t="n">
        <f aca="false" ca="false" dt2D="false" dtr="false" t="normal">COUNTIF(AA417:AL417, "&gt;0")</f>
        <v>1</v>
      </c>
      <c r="AQ417" s="4" t="n">
        <f aca="false" ca="false" dt2D="false" dtr="false" t="normal">COUNTIF(AM417:AO417, "&gt;0")</f>
        <v>3</v>
      </c>
      <c r="AR417" s="4" t="n">
        <f aca="false" ca="false" dt2D="false" dtr="false" t="normal">+AP417+AQ417</f>
        <v>4</v>
      </c>
    </row>
    <row customHeight="true" ht="12.75" outlineLevel="0" r="418">
      <c r="A418" s="49" t="n">
        <f aca="false" ca="false" dt2D="false" dtr="false" t="normal">+A417+1</f>
        <v>404</v>
      </c>
      <c r="B418" s="49" t="n">
        <f aca="false" ca="false" dt2D="false" dtr="false" t="normal">+B417+1</f>
        <v>175</v>
      </c>
      <c r="C418" s="50" t="s">
        <v>115</v>
      </c>
      <c r="D418" s="49" t="s">
        <v>541</v>
      </c>
      <c r="E418" s="53" t="s">
        <v>188</v>
      </c>
      <c r="F418" s="52" t="s">
        <v>56</v>
      </c>
      <c r="G418" s="52" t="n">
        <v>5</v>
      </c>
      <c r="H418" s="52" t="n">
        <v>2</v>
      </c>
      <c r="I418" s="53" t="n">
        <v>1894.8</v>
      </c>
      <c r="J418" s="53" t="n">
        <v>1894.8</v>
      </c>
      <c r="K418" s="53" t="n">
        <v>0</v>
      </c>
      <c r="L418" s="51" t="n">
        <v>98</v>
      </c>
      <c r="M418" s="54" t="n">
        <f aca="false" ca="false" dt2D="false" dtr="false" t="normal">SUM(N418:R418)</f>
        <v>1136254.73</v>
      </c>
      <c r="N418" s="54" t="n"/>
      <c r="O418" s="54" t="n"/>
      <c r="P418" s="54" t="n">
        <v>0</v>
      </c>
      <c r="Q418" s="54" t="n">
        <v>1136254.73</v>
      </c>
      <c r="R418" s="54" t="n">
        <v>0</v>
      </c>
      <c r="S418" s="54" t="n">
        <f aca="false" ca="false" dt2D="false" dtr="false" t="normal">+Z418-M418</f>
        <v>0</v>
      </c>
      <c r="T418" s="54" t="n">
        <f aca="false" ca="false" dt2D="false" dtr="false" t="normal">$M418/($J418+$K418)</f>
        <v>599.6700073886426</v>
      </c>
      <c r="U418" s="54" t="n">
        <f aca="false" ca="false" dt2D="false" dtr="false" t="normal">$M418/($J418+$K418)</f>
        <v>599.6700073886426</v>
      </c>
      <c r="V418" s="52" t="n">
        <v>2026</v>
      </c>
      <c r="W418" s="56" t="n">
        <v>1428296.71</v>
      </c>
      <c r="X418" s="56" t="n">
        <f aca="false" ca="false" dt2D="false" dtr="false" t="normal">+(J418*12.98+K418*25.97)*12</f>
        <v>295134.048</v>
      </c>
      <c r="Y418" s="56" t="n">
        <f aca="false" ca="false" dt2D="false" dtr="false" t="normal">+(J418*12.98+K418*25.97)*12*30</f>
        <v>8854021.44</v>
      </c>
      <c r="Z418" s="72" t="n">
        <f aca="false" ca="true" dt2D="false" dtr="false" t="normal">SUBTOTAL(9, AA418:AO418)</f>
        <v>1136254.73</v>
      </c>
      <c r="AA418" s="58" t="n"/>
      <c r="AB418" s="58" t="n"/>
      <c r="AC418" s="58" t="n"/>
      <c r="AD418" s="58" t="n"/>
      <c r="AE418" s="58" t="n">
        <v>767237.82</v>
      </c>
      <c r="AF418" s="58" t="n"/>
      <c r="AG418" s="58" t="n">
        <v>0</v>
      </c>
      <c r="AH418" s="58" t="n"/>
      <c r="AI418" s="58" t="n"/>
      <c r="AJ418" s="58" t="n"/>
      <c r="AK418" s="58" t="n"/>
      <c r="AL418" s="58" t="n"/>
      <c r="AM418" s="58" t="n">
        <v>340876.42</v>
      </c>
      <c r="AN418" s="58" t="n">
        <v>11362.55</v>
      </c>
      <c r="AO418" s="58" t="n">
        <v>16777.94</v>
      </c>
      <c r="AP418" s="4" t="n">
        <f aca="false" ca="false" dt2D="false" dtr="false" t="normal">COUNTIF(AA418:AL418, "&gt;0")</f>
        <v>1</v>
      </c>
      <c r="AQ418" s="4" t="n">
        <f aca="false" ca="false" dt2D="false" dtr="false" t="normal">COUNTIF(AM418:AO418, "&gt;0")</f>
        <v>3</v>
      </c>
      <c r="AR418" s="4" t="n">
        <f aca="false" ca="false" dt2D="false" dtr="false" t="normal">+AP418+AQ418</f>
        <v>4</v>
      </c>
    </row>
    <row customHeight="true" ht="11.25" outlineLevel="0" r="419">
      <c r="A419" s="49" t="n">
        <f aca="false" ca="false" dt2D="false" dtr="false" t="normal">+A418+1</f>
        <v>405</v>
      </c>
      <c r="B419" s="49" t="n">
        <f aca="false" ca="false" dt2D="false" dtr="false" t="normal">+B418+1</f>
        <v>176</v>
      </c>
      <c r="C419" s="50" t="s">
        <v>115</v>
      </c>
      <c r="D419" s="49" t="s">
        <v>542</v>
      </c>
      <c r="E419" s="53" t="s">
        <v>193</v>
      </c>
      <c r="F419" s="52" t="s">
        <v>56</v>
      </c>
      <c r="G419" s="52" t="n">
        <v>4</v>
      </c>
      <c r="H419" s="52" t="n">
        <v>4</v>
      </c>
      <c r="I419" s="53" t="n">
        <v>2727.7</v>
      </c>
      <c r="J419" s="53" t="n">
        <v>2677.6</v>
      </c>
      <c r="K419" s="53" t="n">
        <v>50.0999999999999</v>
      </c>
      <c r="L419" s="51" t="n">
        <v>74</v>
      </c>
      <c r="M419" s="54" t="n">
        <f aca="false" ca="false" dt2D="false" dtr="false" t="normal">SUM(N419:R419)</f>
        <v>1635719.8599999999</v>
      </c>
      <c r="N419" s="54" t="n"/>
      <c r="O419" s="54" t="n"/>
      <c r="P419" s="54" t="n">
        <v>0</v>
      </c>
      <c r="Q419" s="54" t="n">
        <v>432676.14</v>
      </c>
      <c r="R419" s="54" t="n">
        <v>1203043.72</v>
      </c>
      <c r="S419" s="54" t="n">
        <f aca="false" ca="false" dt2D="false" dtr="false" t="normal">+Z419-M419</f>
        <v>0</v>
      </c>
      <c r="T419" s="54" t="n">
        <f aca="false" ca="false" dt2D="false" dtr="false" t="normal">$M419/($J419+$K419)</f>
        <v>599.6700003666092</v>
      </c>
      <c r="U419" s="54" t="n">
        <f aca="false" ca="false" dt2D="false" dtr="false" t="normal">$M419/($J419+$K419)</f>
        <v>599.6700003666092</v>
      </c>
      <c r="V419" s="52" t="n">
        <v>2026</v>
      </c>
      <c r="W419" s="56" t="n">
        <v>0</v>
      </c>
      <c r="X419" s="56" t="n">
        <f aca="false" ca="false" dt2D="false" dtr="false" t="normal">+(J419*12.98+K419*25.97)*12</f>
        <v>432676.1399999999</v>
      </c>
      <c r="Y419" s="56" t="n">
        <f aca="false" ca="false" dt2D="false" dtr="false" t="normal">+(J419*12.98+K419*25.97)*12*30-'[3]Лист1'!$AQ$589</f>
        <v>10346926.999999996</v>
      </c>
      <c r="Z419" s="72" t="n">
        <f aca="false" ca="true" dt2D="false" dtr="false" t="normal">SUBTOTAL(9, AA419:AO419)</f>
        <v>1635719.8599999999</v>
      </c>
      <c r="AA419" s="58" t="n"/>
      <c r="AB419" s="58" t="n"/>
      <c r="AC419" s="58" t="n"/>
      <c r="AD419" s="58" t="n"/>
      <c r="AE419" s="58" t="n">
        <v>1104493.66</v>
      </c>
      <c r="AF419" s="58" t="n"/>
      <c r="AG419" s="58" t="n">
        <v>0</v>
      </c>
      <c r="AH419" s="58" t="n"/>
      <c r="AI419" s="58" t="n"/>
      <c r="AJ419" s="58" t="n"/>
      <c r="AK419" s="58" t="n"/>
      <c r="AL419" s="58" t="n"/>
      <c r="AM419" s="58" t="n">
        <v>490715.96</v>
      </c>
      <c r="AN419" s="58" t="n">
        <v>16357.2</v>
      </c>
      <c r="AO419" s="58" t="n">
        <v>24153.04</v>
      </c>
      <c r="AP419" s="4" t="n">
        <f aca="false" ca="false" dt2D="false" dtr="false" t="normal">COUNTIF(AA419:AL419, "&gt;0")</f>
        <v>1</v>
      </c>
      <c r="AQ419" s="4" t="n">
        <f aca="false" ca="false" dt2D="false" dtr="false" t="normal">COUNTIF(AM419:AO419, "&gt;0")</f>
        <v>3</v>
      </c>
      <c r="AR419" s="4" t="n">
        <f aca="false" ca="false" dt2D="false" dtr="false" t="normal">+AP419+AQ419</f>
        <v>4</v>
      </c>
    </row>
    <row customHeight="true" ht="12.75" outlineLevel="0" r="420">
      <c r="A420" s="49" t="n">
        <f aca="false" ca="false" dt2D="false" dtr="false" t="normal">+A419+1</f>
        <v>406</v>
      </c>
      <c r="B420" s="49" t="n">
        <f aca="false" ca="false" dt2D="false" dtr="false" t="normal">+B419+1</f>
        <v>177</v>
      </c>
      <c r="C420" s="50" t="s">
        <v>115</v>
      </c>
      <c r="D420" s="49" t="s">
        <v>543</v>
      </c>
      <c r="E420" s="53" t="s">
        <v>117</v>
      </c>
      <c r="F420" s="52" t="s">
        <v>56</v>
      </c>
      <c r="G420" s="52" t="n">
        <v>5</v>
      </c>
      <c r="H420" s="52" t="n">
        <v>4</v>
      </c>
      <c r="I420" s="53" t="n">
        <v>4293.9</v>
      </c>
      <c r="J420" s="53" t="n">
        <v>4152.5</v>
      </c>
      <c r="K420" s="53" t="n">
        <v>141.4</v>
      </c>
      <c r="L420" s="51" t="n">
        <v>187</v>
      </c>
      <c r="M420" s="54" t="n">
        <f aca="false" ca="false" dt2D="false" dtr="false" t="normal">SUM(N420:R420)</f>
        <v>2574923</v>
      </c>
      <c r="N420" s="54" t="n"/>
      <c r="O420" s="54" t="n"/>
      <c r="P420" s="54" t="n">
        <v>0</v>
      </c>
      <c r="Q420" s="54" t="n">
        <v>690859.296</v>
      </c>
      <c r="R420" s="54" t="n">
        <v>1884063.704</v>
      </c>
      <c r="S420" s="54" t="n">
        <f aca="false" ca="false" dt2D="false" dtr="false" t="normal">+Z420-M420</f>
        <v>0</v>
      </c>
      <c r="T420" s="54" t="n">
        <f aca="false" ca="false" dt2D="false" dtr="false" t="normal">$M420/($J420+$K420)</f>
        <v>599.6699969724493</v>
      </c>
      <c r="U420" s="54" t="n">
        <f aca="false" ca="false" dt2D="false" dtr="false" t="normal">$M420/($J420+$K420)</f>
        <v>599.6699969724493</v>
      </c>
      <c r="V420" s="52" t="n">
        <v>2026</v>
      </c>
      <c r="W420" s="56" t="n">
        <v>0</v>
      </c>
      <c r="X420" s="56" t="n">
        <f aca="false" ca="false" dt2D="false" dtr="false" t="normal">+(J420*12.98+K420*25.97)*12</f>
        <v>690859.2960000001</v>
      </c>
      <c r="Y420" s="56" t="n">
        <f aca="false" ca="false" dt2D="false" dtr="false" t="normal">+(J420*12.98+K420*25.97)*12*30-'[3]Лист1'!$AQ$597</f>
        <v>5989594.410000002</v>
      </c>
      <c r="Z420" s="72" t="n">
        <f aca="false" ca="true" dt2D="false" dtr="false" t="normal">SUBTOTAL(9, AA420:AO420)</f>
        <v>2574923</v>
      </c>
      <c r="AA420" s="58" t="n"/>
      <c r="AB420" s="58" t="n"/>
      <c r="AC420" s="58" t="n"/>
      <c r="AD420" s="58" t="n"/>
      <c r="AE420" s="58" t="n">
        <v>1738675.56</v>
      </c>
      <c r="AF420" s="58" t="n"/>
      <c r="AG420" s="58" t="n">
        <v>0</v>
      </c>
      <c r="AH420" s="58" t="n"/>
      <c r="AI420" s="58" t="n"/>
      <c r="AJ420" s="58" t="n"/>
      <c r="AK420" s="58" t="n"/>
      <c r="AL420" s="58" t="n"/>
      <c r="AM420" s="58" t="n">
        <v>772476.9</v>
      </c>
      <c r="AN420" s="58" t="n">
        <v>25749.23</v>
      </c>
      <c r="AO420" s="58" t="n">
        <v>38021.31</v>
      </c>
      <c r="AP420" s="4" t="n">
        <f aca="false" ca="false" dt2D="false" dtr="false" t="normal">COUNTIF(AA420:AL420, "&gt;0")</f>
        <v>1</v>
      </c>
      <c r="AQ420" s="4" t="n">
        <f aca="false" ca="false" dt2D="false" dtr="false" t="normal">COUNTIF(AM420:AO420, "&gt;0")</f>
        <v>3</v>
      </c>
      <c r="AR420" s="4" t="n">
        <f aca="false" ca="false" dt2D="false" dtr="false" t="normal">+AP420+AQ420</f>
        <v>4</v>
      </c>
    </row>
    <row customHeight="true" ht="12.75" outlineLevel="0" r="421">
      <c r="A421" s="49" t="n">
        <f aca="false" ca="false" dt2D="false" dtr="false" t="normal">+A420+1</f>
        <v>407</v>
      </c>
      <c r="B421" s="49" t="n">
        <f aca="false" ca="false" dt2D="false" dtr="false" t="normal">+B420+1</f>
        <v>178</v>
      </c>
      <c r="C421" s="50" t="s">
        <v>115</v>
      </c>
      <c r="D421" s="49" t="s">
        <v>544</v>
      </c>
      <c r="E421" s="53" t="s">
        <v>58</v>
      </c>
      <c r="F421" s="52" t="s">
        <v>56</v>
      </c>
      <c r="G421" s="52" t="n">
        <v>5</v>
      </c>
      <c r="H421" s="52" t="n">
        <v>4</v>
      </c>
      <c r="I421" s="53" t="n">
        <v>4311.9</v>
      </c>
      <c r="J421" s="53" t="n">
        <v>4311.9</v>
      </c>
      <c r="K421" s="53" t="n">
        <v>0</v>
      </c>
      <c r="L421" s="51" t="n">
        <v>199</v>
      </c>
      <c r="M421" s="54" t="n">
        <f aca="false" ca="false" dt2D="false" dtr="false" t="normal">SUM(N421:R421)</f>
        <v>2585717.0700000003</v>
      </c>
      <c r="N421" s="54" t="n"/>
      <c r="O421" s="54" t="n"/>
      <c r="P421" s="54" t="n">
        <v>0</v>
      </c>
      <c r="Q421" s="54" t="n">
        <v>671621.544</v>
      </c>
      <c r="R421" s="54" t="n">
        <v>1914095.526</v>
      </c>
      <c r="S421" s="54" t="n">
        <f aca="false" ca="false" dt2D="false" dtr="false" t="normal">+Z421-M421</f>
        <v>0</v>
      </c>
      <c r="T421" s="54" t="n">
        <f aca="false" ca="false" dt2D="false" dtr="false" t="normal">$M421/($J421+$K421)</f>
        <v>599.6699993042512</v>
      </c>
      <c r="U421" s="54" t="n">
        <f aca="false" ca="false" dt2D="false" dtr="false" t="normal">$M421/($J421+$K421)</f>
        <v>599.6699993042512</v>
      </c>
      <c r="V421" s="52" t="n">
        <v>2026</v>
      </c>
      <c r="W421" s="56" t="n">
        <v>0</v>
      </c>
      <c r="X421" s="56" t="n">
        <f aca="false" ca="false" dt2D="false" dtr="false" t="normal">+(J421*12.98+K421*25.97)*12</f>
        <v>671621.544</v>
      </c>
      <c r="Y421" s="56" t="n">
        <f aca="false" ca="false" dt2D="false" dtr="false" t="normal">+(J421*12.98+K421*25.97)*12*30-'[3]Лист1'!$AQ$598</f>
        <v>5633873.109999999</v>
      </c>
      <c r="Z421" s="72" t="n">
        <f aca="false" ca="true" dt2D="false" dtr="false" t="normal">SUBTOTAL(9, AA421:AO421)</f>
        <v>2585717.0700000003</v>
      </c>
      <c r="AA421" s="58" t="n"/>
      <c r="AB421" s="58" t="n"/>
      <c r="AC421" s="58" t="n"/>
      <c r="AD421" s="58" t="n"/>
      <c r="AE421" s="58" t="n">
        <v>1745964.08</v>
      </c>
      <c r="AF421" s="58" t="n"/>
      <c r="AG421" s="58" t="n">
        <v>0</v>
      </c>
      <c r="AH421" s="58" t="n"/>
      <c r="AI421" s="58" t="n"/>
      <c r="AJ421" s="58" t="n"/>
      <c r="AK421" s="58" t="n"/>
      <c r="AL421" s="58" t="n"/>
      <c r="AM421" s="58" t="n">
        <v>775715.12</v>
      </c>
      <c r="AN421" s="58" t="n">
        <v>25857.17</v>
      </c>
      <c r="AO421" s="58" t="n">
        <v>38180.7</v>
      </c>
      <c r="AP421" s="4" t="n">
        <f aca="false" ca="false" dt2D="false" dtr="false" t="normal">COUNTIF(AA421:AL421, "&gt;0")</f>
        <v>1</v>
      </c>
      <c r="AQ421" s="4" t="n">
        <f aca="false" ca="false" dt2D="false" dtr="false" t="normal">COUNTIF(AM421:AO421, "&gt;0")</f>
        <v>3</v>
      </c>
      <c r="AR421" s="4" t="n">
        <f aca="false" ca="false" dt2D="false" dtr="false" t="normal">+AP421+AQ421</f>
        <v>4</v>
      </c>
    </row>
    <row customHeight="true" ht="12.75" outlineLevel="0" r="422">
      <c r="A422" s="49" t="n">
        <f aca="false" ca="false" dt2D="false" dtr="false" t="normal">+A421+1</f>
        <v>408</v>
      </c>
      <c r="B422" s="49" t="n">
        <f aca="false" ca="false" dt2D="false" dtr="false" t="normal">+B421+1</f>
        <v>179</v>
      </c>
      <c r="C422" s="50" t="s">
        <v>115</v>
      </c>
      <c r="D422" s="49" t="s">
        <v>545</v>
      </c>
      <c r="E422" s="53" t="s">
        <v>132</v>
      </c>
      <c r="F422" s="52" t="s">
        <v>56</v>
      </c>
      <c r="G422" s="52" t="n">
        <v>5</v>
      </c>
      <c r="H422" s="52" t="n">
        <v>4</v>
      </c>
      <c r="I422" s="53" t="n">
        <v>3428.1</v>
      </c>
      <c r="J422" s="53" t="n">
        <v>3428.1</v>
      </c>
      <c r="K422" s="53" t="n">
        <v>0</v>
      </c>
      <c r="L422" s="51" t="n">
        <v>165</v>
      </c>
      <c r="M422" s="54" t="n">
        <f aca="false" ca="false" dt2D="false" dtr="false" t="normal">SUM(N422:R422)</f>
        <v>2055728.7299999997</v>
      </c>
      <c r="N422" s="54" t="n"/>
      <c r="O422" s="54" t="n">
        <v>1521767.874</v>
      </c>
      <c r="P422" s="54" t="n">
        <v>0</v>
      </c>
      <c r="Q422" s="54" t="n">
        <v>533960.856</v>
      </c>
      <c r="R422" s="54" t="n">
        <v>0</v>
      </c>
      <c r="S422" s="54" t="n">
        <f aca="false" ca="false" dt2D="false" dtr="false" t="normal">+Z422-M422</f>
        <v>0</v>
      </c>
      <c r="T422" s="54" t="n">
        <f aca="false" ca="false" dt2D="false" dtr="false" t="normal">$M422/($J422+$K422)</f>
        <v>599.6700008751203</v>
      </c>
      <c r="U422" s="54" t="n">
        <f aca="false" ca="false" dt2D="false" dtr="false" t="normal">$M422/($J422+$K422)</f>
        <v>599.6700008751203</v>
      </c>
      <c r="V422" s="52" t="n">
        <v>2026</v>
      </c>
      <c r="W422" s="56" t="n">
        <v>0</v>
      </c>
      <c r="X422" s="56" t="n">
        <f aca="false" ca="false" dt2D="false" dtr="false" t="normal">+(J422*12.98+K422*25.97)*12</f>
        <v>533960.8559999999</v>
      </c>
      <c r="Y422" s="56" t="n">
        <f aca="false" ca="false" dt2D="false" dtr="false" t="normal">+(J422*12.98+K422*25.97)*12*30-'[3]Лист1'!$AQ$602</f>
        <v>-6668734.0600000005</v>
      </c>
      <c r="Z422" s="72" t="n">
        <f aca="false" ca="true" dt2D="false" dtr="false" t="normal">SUBTOTAL(9, AA422:AO422)</f>
        <v>2055728.7299999997</v>
      </c>
      <c r="AA422" s="58" t="n"/>
      <c r="AB422" s="58" t="n"/>
      <c r="AC422" s="58" t="n"/>
      <c r="AD422" s="58" t="n"/>
      <c r="AE422" s="58" t="n">
        <v>1388097.93</v>
      </c>
      <c r="AF422" s="58" t="n"/>
      <c r="AG422" s="58" t="n">
        <v>0</v>
      </c>
      <c r="AH422" s="58" t="n"/>
      <c r="AI422" s="58" t="n"/>
      <c r="AJ422" s="58" t="n"/>
      <c r="AK422" s="58" t="n"/>
      <c r="AL422" s="58" t="n"/>
      <c r="AM422" s="58" t="n">
        <v>616718.62</v>
      </c>
      <c r="AN422" s="58" t="n">
        <v>20557.29</v>
      </c>
      <c r="AO422" s="58" t="n">
        <v>30354.89</v>
      </c>
      <c r="AP422" s="4" t="n">
        <f aca="false" ca="false" dt2D="false" dtr="false" t="normal">COUNTIF(AA422:AL422, "&gt;0")</f>
        <v>1</v>
      </c>
      <c r="AQ422" s="4" t="n">
        <f aca="false" ca="false" dt2D="false" dtr="false" t="normal">COUNTIF(AM422:AO422, "&gt;0")</f>
        <v>3</v>
      </c>
      <c r="AR422" s="4" t="n">
        <f aca="false" ca="false" dt2D="false" dtr="false" t="normal">+AP422+AQ422</f>
        <v>4</v>
      </c>
    </row>
    <row customHeight="true" ht="12.75" outlineLevel="0" r="423">
      <c r="A423" s="49" t="n">
        <f aca="false" ca="false" dt2D="false" dtr="false" t="normal">+A422+1</f>
        <v>409</v>
      </c>
      <c r="B423" s="49" t="n">
        <f aca="false" ca="false" dt2D="false" dtr="false" t="normal">+B422+1</f>
        <v>180</v>
      </c>
      <c r="C423" s="50" t="s">
        <v>115</v>
      </c>
      <c r="D423" s="49" t="s">
        <v>546</v>
      </c>
      <c r="E423" s="53" t="s">
        <v>117</v>
      </c>
      <c r="F423" s="52" t="s">
        <v>56</v>
      </c>
      <c r="G423" s="52" t="n">
        <v>5</v>
      </c>
      <c r="H423" s="52" t="n">
        <v>4</v>
      </c>
      <c r="I423" s="53" t="n">
        <v>3458.3</v>
      </c>
      <c r="J423" s="53" t="n">
        <v>3458.3</v>
      </c>
      <c r="K423" s="53" t="n">
        <v>0</v>
      </c>
      <c r="L423" s="51" t="n">
        <v>222</v>
      </c>
      <c r="M423" s="54" t="n">
        <f aca="false" ca="false" dt2D="false" dtr="false" t="normal">SUM(N423:R423)</f>
        <v>2073838.7599999998</v>
      </c>
      <c r="N423" s="54" t="n"/>
      <c r="O423" s="54" t="n">
        <v>1535173.952</v>
      </c>
      <c r="P423" s="54" t="n">
        <v>0</v>
      </c>
      <c r="Q423" s="54" t="n">
        <v>538664.808</v>
      </c>
      <c r="R423" s="54" t="n">
        <v>0</v>
      </c>
      <c r="S423" s="54" t="n">
        <f aca="false" ca="false" dt2D="false" dtr="false" t="normal">+Z423-M423</f>
        <v>0</v>
      </c>
      <c r="T423" s="54" t="n">
        <f aca="false" ca="false" dt2D="false" dtr="false" t="normal">$M423/($J423+$K423)</f>
        <v>599.6699997108404</v>
      </c>
      <c r="U423" s="54" t="n">
        <f aca="false" ca="false" dt2D="false" dtr="false" t="normal">$M423/($J423+$K423)</f>
        <v>599.6699997108404</v>
      </c>
      <c r="V423" s="52" t="n">
        <v>2026</v>
      </c>
      <c r="W423" s="56" t="n">
        <v>0</v>
      </c>
      <c r="X423" s="56" t="n">
        <f aca="false" ca="false" dt2D="false" dtr="false" t="normal">+(J423*12.98+K423*25.97)*12</f>
        <v>538664.8080000001</v>
      </c>
      <c r="Y423" s="56" t="n">
        <f aca="false" ca="false" dt2D="false" dtr="false" t="normal">+(J423*12.98+K423*25.97)*12*30-'[3]Лист1'!$AQ$605</f>
        <v>-2878484.2299999967</v>
      </c>
      <c r="Z423" s="72" t="n">
        <f aca="false" ca="true" dt2D="false" dtr="false" t="normal">SUBTOTAL(9, AA423:AO423)</f>
        <v>2073838.7599999998</v>
      </c>
      <c r="AA423" s="58" t="n"/>
      <c r="AB423" s="58" t="n"/>
      <c r="AC423" s="58" t="n"/>
      <c r="AD423" s="58" t="n"/>
      <c r="AE423" s="58" t="n">
        <v>1400326.44</v>
      </c>
      <c r="AF423" s="58" t="n"/>
      <c r="AG423" s="58" t="n">
        <v>0</v>
      </c>
      <c r="AH423" s="58" t="n"/>
      <c r="AI423" s="58" t="n"/>
      <c r="AJ423" s="58" t="n"/>
      <c r="AK423" s="58" t="n"/>
      <c r="AL423" s="58" t="n"/>
      <c r="AM423" s="58" t="n">
        <v>622151.63</v>
      </c>
      <c r="AN423" s="58" t="n">
        <v>20738.39</v>
      </c>
      <c r="AO423" s="58" t="n">
        <v>30622.3</v>
      </c>
      <c r="AP423" s="4" t="n">
        <f aca="false" ca="false" dt2D="false" dtr="false" t="normal">COUNTIF(AA423:AL423, "&gt;0")</f>
        <v>1</v>
      </c>
      <c r="AQ423" s="4" t="n">
        <f aca="false" ca="false" dt2D="false" dtr="false" t="normal">COUNTIF(AM423:AO423, "&gt;0")</f>
        <v>3</v>
      </c>
      <c r="AR423" s="4" t="n">
        <f aca="false" ca="false" dt2D="false" dtr="false" t="normal">+AP423+AQ423</f>
        <v>4</v>
      </c>
    </row>
    <row customHeight="true" ht="12.75" outlineLevel="0" r="424">
      <c r="A424" s="49" t="n">
        <f aca="false" ca="false" dt2D="false" dtr="false" t="normal">+A423+1</f>
        <v>410</v>
      </c>
      <c r="B424" s="49" t="n">
        <f aca="false" ca="false" dt2D="false" dtr="false" t="normal">+B423+1</f>
        <v>181</v>
      </c>
      <c r="C424" s="50" t="s">
        <v>115</v>
      </c>
      <c r="D424" s="49" t="s">
        <v>547</v>
      </c>
      <c r="E424" s="53" t="s">
        <v>117</v>
      </c>
      <c r="F424" s="52" t="s">
        <v>56</v>
      </c>
      <c r="G424" s="52" t="n">
        <v>5</v>
      </c>
      <c r="H424" s="52" t="n">
        <v>4</v>
      </c>
      <c r="I424" s="53" t="n">
        <v>4293.8</v>
      </c>
      <c r="J424" s="53" t="n">
        <v>4226.8</v>
      </c>
      <c r="K424" s="53" t="n">
        <v>67</v>
      </c>
      <c r="L424" s="51" t="n">
        <v>317</v>
      </c>
      <c r="M424" s="54" t="n">
        <f aca="false" ca="false" dt2D="false" dtr="false" t="normal">SUM(N424:R424)</f>
        <v>2574863.06</v>
      </c>
      <c r="N424" s="54" t="n"/>
      <c r="O424" s="54" t="n">
        <v>433866.411999998</v>
      </c>
      <c r="P424" s="54" t="n">
        <v>0</v>
      </c>
      <c r="Q424" s="54" t="n">
        <v>679246.248</v>
      </c>
      <c r="R424" s="54" t="n">
        <v>1461750.4</v>
      </c>
      <c r="S424" s="54" t="n">
        <f aca="false" ca="false" dt2D="false" dtr="false" t="normal">+Z424-M424</f>
        <v>0</v>
      </c>
      <c r="T424" s="54" t="n">
        <f aca="false" ca="false" dt2D="false" dtr="false" t="normal">$M424/($J424+$K424)</f>
        <v>599.6700032605152</v>
      </c>
      <c r="U424" s="54" t="n">
        <f aca="false" ca="false" dt2D="false" dtr="false" t="normal">$M424/($J424+$K424)</f>
        <v>599.6700032605152</v>
      </c>
      <c r="V424" s="52" t="n">
        <v>2026</v>
      </c>
      <c r="W424" s="56" t="n">
        <v>0</v>
      </c>
      <c r="X424" s="56" t="n">
        <f aca="false" ca="false" dt2D="false" dtr="false" t="normal">+(J424*12.98+K424*25.97)*12</f>
        <v>679246.248</v>
      </c>
      <c r="Y424" s="56" t="n">
        <f aca="false" ca="false" dt2D="false" dtr="false" t="normal">+(J424*12.98+K424*25.97)*12*30-'[3]Лист1'!$AQ$607</f>
        <v>1461750.4000000022</v>
      </c>
      <c r="Z424" s="72" t="n">
        <f aca="false" ca="true" dt2D="false" dtr="false" t="normal">SUBTOTAL(9, AA424:AO424)</f>
        <v>2574863.06</v>
      </c>
      <c r="AA424" s="58" t="n"/>
      <c r="AB424" s="58" t="n"/>
      <c r="AC424" s="58" t="n"/>
      <c r="AD424" s="58" t="n"/>
      <c r="AE424" s="58" t="n">
        <v>1738635.08</v>
      </c>
      <c r="AF424" s="58" t="n"/>
      <c r="AG424" s="58" t="n">
        <v>0</v>
      </c>
      <c r="AH424" s="58" t="n"/>
      <c r="AI424" s="58" t="n"/>
      <c r="AJ424" s="58" t="n"/>
      <c r="AK424" s="58" t="n"/>
      <c r="AL424" s="58" t="n"/>
      <c r="AM424" s="58" t="n">
        <v>772458.92</v>
      </c>
      <c r="AN424" s="58" t="n">
        <v>25748.63</v>
      </c>
      <c r="AO424" s="58" t="n">
        <v>38020.43</v>
      </c>
      <c r="AP424" s="4" t="n">
        <f aca="false" ca="false" dt2D="false" dtr="false" t="normal">COUNTIF(AA424:AL424, "&gt;0")</f>
        <v>1</v>
      </c>
      <c r="AQ424" s="4" t="n">
        <f aca="false" ca="false" dt2D="false" dtr="false" t="normal">COUNTIF(AM424:AO424, "&gt;0")</f>
        <v>3</v>
      </c>
      <c r="AR424" s="4" t="n">
        <f aca="false" ca="false" dt2D="false" dtr="false" t="normal">+AP424+AQ424</f>
        <v>4</v>
      </c>
    </row>
    <row customHeight="true" ht="12.75" outlineLevel="0" r="425">
      <c r="A425" s="49" t="n">
        <f aca="false" ca="false" dt2D="false" dtr="false" t="normal">+A424+1</f>
        <v>411</v>
      </c>
      <c r="B425" s="49" t="n">
        <f aca="false" ca="false" dt2D="false" dtr="false" t="normal">+B424+1</f>
        <v>182</v>
      </c>
      <c r="C425" s="50" t="s">
        <v>115</v>
      </c>
      <c r="D425" s="49" t="s">
        <v>548</v>
      </c>
      <c r="E425" s="53" t="s">
        <v>164</v>
      </c>
      <c r="F425" s="52" t="s">
        <v>56</v>
      </c>
      <c r="G425" s="52" t="n">
        <v>5</v>
      </c>
      <c r="H425" s="52" t="n">
        <v>4</v>
      </c>
      <c r="I425" s="53" t="n">
        <v>6182.6</v>
      </c>
      <c r="J425" s="53" t="n">
        <v>6182.6</v>
      </c>
      <c r="K425" s="53" t="n">
        <v>0</v>
      </c>
      <c r="L425" s="51" t="n">
        <v>194</v>
      </c>
      <c r="M425" s="54" t="n">
        <f aca="false" ca="false" dt2D="false" dtr="false" t="normal">SUM(N425:R425)</f>
        <v>3707519.74</v>
      </c>
      <c r="N425" s="54" t="n"/>
      <c r="O425" s="54" t="n">
        <v>2744517.964</v>
      </c>
      <c r="P425" s="54" t="n">
        <v>0</v>
      </c>
      <c r="Q425" s="54" t="n">
        <v>963001.776</v>
      </c>
      <c r="R425" s="54" t="n">
        <v>0</v>
      </c>
      <c r="S425" s="54" t="n">
        <f aca="false" ca="false" dt2D="false" dtr="false" t="normal">+Z425-M425</f>
        <v>0</v>
      </c>
      <c r="T425" s="54" t="n">
        <f aca="false" ca="false" dt2D="false" dtr="false" t="normal">$M425/($J425+$K425)</f>
        <v>599.6699996765115</v>
      </c>
      <c r="U425" s="54" t="n">
        <f aca="false" ca="false" dt2D="false" dtr="false" t="normal">$M425/($J425+$K425)</f>
        <v>599.6699996765115</v>
      </c>
      <c r="V425" s="52" t="n">
        <v>2026</v>
      </c>
      <c r="W425" s="56" t="n">
        <v>0</v>
      </c>
      <c r="X425" s="56" t="n">
        <f aca="false" ca="false" dt2D="false" dtr="false" t="normal">+(J425*12.98+K425*25.97)*12</f>
        <v>963001.7760000001</v>
      </c>
      <c r="Y425" s="56" t="n">
        <f aca="false" ca="false" dt2D="false" dtr="false" t="normal">+(J425*12.98+K425*25.97)*12*30-'[3]Лист1'!$AQ$608</f>
        <v>-139319.33999999985</v>
      </c>
      <c r="Z425" s="72" t="n">
        <f aca="false" ca="true" dt2D="false" dtr="false" t="normal">SUBTOTAL(9, AA425:AO425)</f>
        <v>3707519.74</v>
      </c>
      <c r="AA425" s="58" t="n"/>
      <c r="AB425" s="58" t="n"/>
      <c r="AC425" s="58" t="n"/>
      <c r="AD425" s="58" t="n"/>
      <c r="AE425" s="58" t="n">
        <v>2503443.38</v>
      </c>
      <c r="AF425" s="58" t="n"/>
      <c r="AG425" s="58" t="n">
        <v>0</v>
      </c>
      <c r="AH425" s="58" t="n"/>
      <c r="AI425" s="58" t="n"/>
      <c r="AJ425" s="58" t="n"/>
      <c r="AK425" s="58" t="n"/>
      <c r="AL425" s="58" t="n"/>
      <c r="AM425" s="58" t="n">
        <v>1112255.92</v>
      </c>
      <c r="AN425" s="58" t="n">
        <v>37075.2</v>
      </c>
      <c r="AO425" s="58" t="n">
        <v>54745.24</v>
      </c>
      <c r="AP425" s="4" t="n">
        <f aca="false" ca="false" dt2D="false" dtr="false" t="normal">COUNTIF(AA425:AL425, "&gt;0")</f>
        <v>1</v>
      </c>
      <c r="AQ425" s="4" t="n">
        <f aca="false" ca="false" dt2D="false" dtr="false" t="normal">COUNTIF(AM425:AO425, "&gt;0")</f>
        <v>3</v>
      </c>
      <c r="AR425" s="4" t="n">
        <f aca="false" ca="false" dt2D="false" dtr="false" t="normal">+AP425+AQ425</f>
        <v>4</v>
      </c>
    </row>
    <row customHeight="true" ht="12.75" outlineLevel="0" r="426">
      <c r="A426" s="49" t="n">
        <f aca="false" ca="false" dt2D="false" dtr="false" t="normal">+A425+1</f>
        <v>412</v>
      </c>
      <c r="B426" s="49" t="n">
        <f aca="false" ca="false" dt2D="false" dtr="false" t="normal">+B425+1</f>
        <v>183</v>
      </c>
      <c r="C426" s="50" t="s">
        <v>115</v>
      </c>
      <c r="D426" s="49" t="s">
        <v>549</v>
      </c>
      <c r="E426" s="53" t="s">
        <v>71</v>
      </c>
      <c r="F426" s="52" t="s">
        <v>56</v>
      </c>
      <c r="G426" s="52" t="n">
        <v>5</v>
      </c>
      <c r="H426" s="52" t="n">
        <v>6</v>
      </c>
      <c r="I426" s="53" t="n">
        <v>6231.8</v>
      </c>
      <c r="J426" s="53" t="n">
        <v>6231.8</v>
      </c>
      <c r="K426" s="53" t="n">
        <v>0</v>
      </c>
      <c r="L426" s="51" t="n">
        <v>260</v>
      </c>
      <c r="M426" s="54" t="n">
        <f aca="false" ca="false" dt2D="false" dtr="false" t="normal">SUM(N426:R426)</f>
        <v>3737023.5100000002</v>
      </c>
      <c r="N426" s="54" t="n"/>
      <c r="O426" s="54" t="n"/>
      <c r="P426" s="54" t="n">
        <v>0</v>
      </c>
      <c r="Q426" s="54" t="n">
        <v>3737023.51</v>
      </c>
      <c r="R426" s="54" t="n">
        <v>0</v>
      </c>
      <c r="S426" s="54" t="n">
        <f aca="false" ca="false" dt2D="false" dtr="false" t="normal">+Z426-M426</f>
        <v>0</v>
      </c>
      <c r="T426" s="54" t="n">
        <f aca="false" ca="false" dt2D="false" dtr="false" t="normal">$M426/($J426+$K426)</f>
        <v>599.6700006418691</v>
      </c>
      <c r="U426" s="54" t="n">
        <f aca="false" ca="false" dt2D="false" dtr="false" t="normal">$M426/($J426+$K426)</f>
        <v>599.6700006418691</v>
      </c>
      <c r="V426" s="52" t="n">
        <v>2026</v>
      </c>
      <c r="W426" s="56" t="n">
        <v>4966693.68</v>
      </c>
      <c r="X426" s="56" t="n">
        <f aca="false" ca="false" dt2D="false" dtr="false" t="normal">+(J426*12.98+K426*25.97)*12</f>
        <v>970665.1680000001</v>
      </c>
      <c r="Y426" s="56" t="n">
        <f aca="false" ca="false" dt2D="false" dtr="false" t="normal">+(J426*12.98+K426*25.97)*12*30</f>
        <v>29119955.040000003</v>
      </c>
      <c r="Z426" s="72" t="n">
        <f aca="false" ca="true" dt2D="false" dtr="false" t="normal">SUBTOTAL(9, AA426:AO426)</f>
        <v>3737023.5100000002</v>
      </c>
      <c r="AA426" s="58" t="n"/>
      <c r="AB426" s="58" t="n"/>
      <c r="AC426" s="58" t="n"/>
      <c r="AD426" s="58" t="n"/>
      <c r="AE426" s="58" t="n">
        <v>2523365.33</v>
      </c>
      <c r="AF426" s="58" t="n"/>
      <c r="AG426" s="58" t="n">
        <v>0</v>
      </c>
      <c r="AH426" s="58" t="n"/>
      <c r="AI426" s="58" t="n"/>
      <c r="AJ426" s="58" t="n"/>
      <c r="AK426" s="58" t="n"/>
      <c r="AL426" s="58" t="n"/>
      <c r="AM426" s="58" t="n">
        <v>1121107.05</v>
      </c>
      <c r="AN426" s="58" t="n">
        <v>37370.24</v>
      </c>
      <c r="AO426" s="58" t="n">
        <v>55180.89</v>
      </c>
      <c r="AP426" s="4" t="n">
        <f aca="false" ca="false" dt2D="false" dtr="false" t="normal">COUNTIF(AA426:AL426, "&gt;0")</f>
        <v>1</v>
      </c>
      <c r="AQ426" s="4" t="n">
        <f aca="false" ca="false" dt2D="false" dtr="false" t="normal">COUNTIF(AM426:AO426, "&gt;0")</f>
        <v>3</v>
      </c>
      <c r="AR426" s="4" t="n">
        <f aca="false" ca="false" dt2D="false" dtr="false" t="normal">+AP426+AQ426</f>
        <v>4</v>
      </c>
    </row>
    <row customHeight="true" ht="12.75" outlineLevel="0" r="427">
      <c r="A427" s="49" t="n">
        <f aca="false" ca="false" dt2D="false" dtr="false" t="normal">+A426+1</f>
        <v>413</v>
      </c>
      <c r="B427" s="49" t="n">
        <f aca="false" ca="false" dt2D="false" dtr="false" t="normal">+B426+1</f>
        <v>184</v>
      </c>
      <c r="C427" s="50" t="s">
        <v>115</v>
      </c>
      <c r="D427" s="49" t="s">
        <v>550</v>
      </c>
      <c r="E427" s="53" t="s">
        <v>188</v>
      </c>
      <c r="F427" s="52" t="s">
        <v>56</v>
      </c>
      <c r="G427" s="52" t="n">
        <v>5</v>
      </c>
      <c r="H427" s="52" t="n">
        <v>2</v>
      </c>
      <c r="I427" s="53" t="n">
        <v>2727.9</v>
      </c>
      <c r="J427" s="53" t="n">
        <v>2727.9</v>
      </c>
      <c r="K427" s="53" t="n">
        <v>0</v>
      </c>
      <c r="L427" s="51" t="n">
        <v>131</v>
      </c>
      <c r="M427" s="54" t="n">
        <f aca="false" ca="false" dt2D="false" dtr="false" t="normal">SUM(N427:R427)</f>
        <v>1635839.7899999998</v>
      </c>
      <c r="N427" s="54" t="n"/>
      <c r="O427" s="54" t="n"/>
      <c r="P427" s="54" t="n">
        <v>0</v>
      </c>
      <c r="Q427" s="54" t="n">
        <v>1635839.79</v>
      </c>
      <c r="R427" s="54" t="n">
        <v>0</v>
      </c>
      <c r="S427" s="54" t="n">
        <f aca="false" ca="false" dt2D="false" dtr="false" t="normal">+Z427-M427</f>
        <v>0</v>
      </c>
      <c r="T427" s="54" t="n">
        <f aca="false" ca="false" dt2D="false" dtr="false" t="normal">$M427/($J427+$K427)</f>
        <v>599.6699989002528</v>
      </c>
      <c r="U427" s="54" t="n">
        <f aca="false" ca="false" dt2D="false" dtr="false" t="normal">$M427/($J427+$K427)</f>
        <v>599.6699989002528</v>
      </c>
      <c r="V427" s="52" t="n">
        <v>2026</v>
      </c>
      <c r="W427" s="56" t="n">
        <v>1999610.27</v>
      </c>
      <c r="X427" s="56" t="n">
        <f aca="false" ca="false" dt2D="false" dtr="false" t="normal">+(J427*12.98+K427*25.97)*12</f>
        <v>424897.704</v>
      </c>
      <c r="Y427" s="56" t="n">
        <f aca="false" ca="false" dt2D="false" dtr="false" t="normal">+(J427*12.98+K427*25.97)*12*30</f>
        <v>12746931.120000001</v>
      </c>
      <c r="Z427" s="72" t="n">
        <f aca="false" ca="true" dt2D="false" dtr="false" t="normal">SUBTOTAL(9, AA427:AO427)</f>
        <v>1635839.7899999998</v>
      </c>
      <c r="AA427" s="58" t="n"/>
      <c r="AB427" s="58" t="n"/>
      <c r="AC427" s="58" t="n"/>
      <c r="AD427" s="58" t="n"/>
      <c r="AE427" s="58" t="n">
        <v>1104574.64</v>
      </c>
      <c r="AF427" s="58" t="n"/>
      <c r="AG427" s="58" t="n">
        <v>0</v>
      </c>
      <c r="AH427" s="58" t="n"/>
      <c r="AI427" s="58" t="n"/>
      <c r="AJ427" s="58" t="n"/>
      <c r="AK427" s="58" t="n"/>
      <c r="AL427" s="58" t="n"/>
      <c r="AM427" s="58" t="n">
        <v>490751.94</v>
      </c>
      <c r="AN427" s="58" t="n">
        <v>16358.4</v>
      </c>
      <c r="AO427" s="58" t="n">
        <v>24154.81</v>
      </c>
      <c r="AP427" s="4" t="n">
        <f aca="false" ca="false" dt2D="false" dtr="false" t="normal">COUNTIF(AA427:AL427, "&gt;0")</f>
        <v>1</v>
      </c>
      <c r="AQ427" s="4" t="n">
        <f aca="false" ca="false" dt2D="false" dtr="false" t="normal">COUNTIF(AM427:AO427, "&gt;0")</f>
        <v>3</v>
      </c>
      <c r="AR427" s="4" t="n">
        <f aca="false" ca="false" dt2D="false" dtr="false" t="normal">+AP427+AQ427</f>
        <v>4</v>
      </c>
    </row>
    <row customHeight="true" ht="12.75" outlineLevel="0" r="428">
      <c r="A428" s="49" t="n">
        <f aca="false" ca="false" dt2D="false" dtr="false" t="normal">+A427+1</f>
        <v>414</v>
      </c>
      <c r="B428" s="49" t="n">
        <f aca="false" ca="false" dt2D="false" dtr="false" t="normal">+B427+1</f>
        <v>185</v>
      </c>
      <c r="C428" s="50" t="s">
        <v>115</v>
      </c>
      <c r="D428" s="49" t="s">
        <v>551</v>
      </c>
      <c r="E428" s="53" t="s">
        <v>71</v>
      </c>
      <c r="F428" s="52" t="s">
        <v>218</v>
      </c>
      <c r="G428" s="52" t="n">
        <v>2</v>
      </c>
      <c r="H428" s="52" t="n">
        <v>2</v>
      </c>
      <c r="I428" s="53" t="n">
        <v>820.1</v>
      </c>
      <c r="J428" s="53" t="n">
        <v>820.1</v>
      </c>
      <c r="K428" s="53" t="n">
        <v>0</v>
      </c>
      <c r="L428" s="51" t="n">
        <v>31</v>
      </c>
      <c r="M428" s="54" t="n">
        <f aca="false" ca="false" dt2D="false" dtr="false" t="normal">SUM(N428:R428)</f>
        <v>4342786.53</v>
      </c>
      <c r="N428" s="54" t="n"/>
      <c r="O428" s="54" t="n">
        <v>2939054.634</v>
      </c>
      <c r="P428" s="54" t="n">
        <v>0</v>
      </c>
      <c r="Q428" s="54" t="n">
        <v>515071.536</v>
      </c>
      <c r="R428" s="54" t="n">
        <v>888660.36</v>
      </c>
      <c r="S428" s="54" t="n">
        <f aca="false" ca="false" dt2D="false" dtr="false" t="normal">+Z428-M428</f>
        <v>0</v>
      </c>
      <c r="T428" s="54" t="n">
        <f aca="false" ca="false" dt2D="false" dtr="false" t="normal">$M428/($J428+$K428)</f>
        <v>5295.435349347641</v>
      </c>
      <c r="U428" s="54" t="n">
        <f aca="false" ca="false" dt2D="false" dtr="false" t="normal">$M428/($J428+$K428)</f>
        <v>5295.435349347641</v>
      </c>
      <c r="V428" s="52" t="n">
        <v>2026</v>
      </c>
      <c r="W428" s="56" t="n">
        <v>426205.5</v>
      </c>
      <c r="X428" s="56" t="n">
        <f aca="false" ca="false" dt2D="false" dtr="false" t="normal">+(J428*9.03+K428*24.78)*12</f>
        <v>88866.036</v>
      </c>
      <c r="Y428" s="56" t="n">
        <f aca="false" ca="false" dt2D="false" dtr="false" t="normal">+(J428*9.03+K428*24.78)*12*10</f>
        <v>888660.3599999999</v>
      </c>
      <c r="Z428" s="72" t="n">
        <f aca="false" ca="true" dt2D="false" dtr="false" t="normal">SUBTOTAL(9, AA428:AO428)</f>
        <v>4342786.53</v>
      </c>
      <c r="AA428" s="58" t="n">
        <v>2112488.2</v>
      </c>
      <c r="AB428" s="63" t="n"/>
      <c r="AC428" s="63" t="n"/>
      <c r="AD428" s="63" t="n"/>
      <c r="AE428" s="58" t="n"/>
      <c r="AF428" s="58" t="n"/>
      <c r="AG428" s="58" t="n">
        <v>0</v>
      </c>
      <c r="AH428" s="58" t="n"/>
      <c r="AI428" s="63" t="n"/>
      <c r="AJ428" s="58" t="n"/>
      <c r="AK428" s="63" t="n"/>
      <c r="AL428" s="63" t="n"/>
      <c r="AM428" s="58" t="n">
        <v>1719480.63</v>
      </c>
      <c r="AN428" s="58" t="n">
        <v>175596.29</v>
      </c>
      <c r="AO428" s="58" t="n">
        <v>335221.41</v>
      </c>
      <c r="AP428" s="4" t="n">
        <f aca="false" ca="false" dt2D="false" dtr="false" t="normal">COUNTIF(AA428:AL428, "&gt;0")</f>
        <v>1</v>
      </c>
      <c r="AQ428" s="4" t="n">
        <f aca="false" ca="false" dt2D="false" dtr="false" t="normal">COUNTIF(AM428:AO428, "&gt;0")</f>
        <v>3</v>
      </c>
      <c r="AR428" s="4" t="n">
        <f aca="false" ca="false" dt2D="false" dtr="false" t="normal">+AP428+AQ428</f>
        <v>4</v>
      </c>
    </row>
    <row customHeight="true" ht="12.75" outlineLevel="0" r="429">
      <c r="A429" s="49" t="n">
        <f aca="false" ca="false" dt2D="false" dtr="false" t="normal">+A428+1</f>
        <v>415</v>
      </c>
      <c r="B429" s="49" t="n">
        <f aca="false" ca="false" dt2D="false" dtr="false" t="normal">+B428+1</f>
        <v>186</v>
      </c>
      <c r="C429" s="50" t="s">
        <v>115</v>
      </c>
      <c r="D429" s="49" t="s">
        <v>552</v>
      </c>
      <c r="E429" s="53" t="s">
        <v>136</v>
      </c>
      <c r="F429" s="52" t="s">
        <v>218</v>
      </c>
      <c r="G429" s="52" t="n">
        <v>2</v>
      </c>
      <c r="H429" s="52" t="n">
        <v>2</v>
      </c>
      <c r="I429" s="53" t="n">
        <v>806.5</v>
      </c>
      <c r="J429" s="53" t="n">
        <v>806.5</v>
      </c>
      <c r="K429" s="53" t="n">
        <v>0</v>
      </c>
      <c r="L429" s="51" t="n">
        <v>58</v>
      </c>
      <c r="M429" s="54" t="n">
        <f aca="false" ca="false" dt2D="false" dtr="false" t="normal">SUM(N429:R429)</f>
        <v>4270768.59</v>
      </c>
      <c r="N429" s="54" t="n"/>
      <c r="O429" s="54" t="n">
        <v>2967921.25</v>
      </c>
      <c r="P429" s="54" t="n">
        <v>0</v>
      </c>
      <c r="Q429" s="54" t="n">
        <v>428923.94</v>
      </c>
      <c r="R429" s="54" t="n">
        <v>873923.4</v>
      </c>
      <c r="S429" s="54" t="n">
        <f aca="false" ca="false" dt2D="false" dtr="false" t="normal">+Z429-M429</f>
        <v>0</v>
      </c>
      <c r="T429" s="54" t="n">
        <f aca="false" ca="false" dt2D="false" dtr="false" t="normal">$M429/($J429+$K429)</f>
        <v>5295.435325480471</v>
      </c>
      <c r="U429" s="54" t="n">
        <f aca="false" ca="false" dt2D="false" dtr="false" t="normal">$M429/($J429+$K429)</f>
        <v>5295.435325480471</v>
      </c>
      <c r="V429" s="52" t="n">
        <v>2026</v>
      </c>
      <c r="W429" s="56" t="n">
        <v>341531.6</v>
      </c>
      <c r="X429" s="56" t="n">
        <f aca="false" ca="false" dt2D="false" dtr="false" t="normal">+(J429*9.03+K429*24.78)*12</f>
        <v>87392.34</v>
      </c>
      <c r="Y429" s="56" t="n">
        <f aca="false" ca="false" dt2D="false" dtr="false" t="normal">+(J429*9.03+K429*24.78)*12*10</f>
        <v>873923.3999999999</v>
      </c>
      <c r="Z429" s="72" t="n">
        <f aca="false" ca="true" dt2D="false" dtr="false" t="normal">SUBTOTAL(9, AA429:AO429)</f>
        <v>4270768.59</v>
      </c>
      <c r="AA429" s="58" t="n">
        <v>2077456.08</v>
      </c>
      <c r="AB429" s="63" t="n"/>
      <c r="AC429" s="63" t="n"/>
      <c r="AD429" s="63" t="n"/>
      <c r="AE429" s="58" t="n"/>
      <c r="AF429" s="58" t="n"/>
      <c r="AG429" s="58" t="n">
        <v>0</v>
      </c>
      <c r="AH429" s="58" t="n"/>
      <c r="AI429" s="63" t="n"/>
      <c r="AJ429" s="58" t="n"/>
      <c r="AK429" s="63" t="n"/>
      <c r="AL429" s="63" t="n"/>
      <c r="AM429" s="58" t="n">
        <v>1690965.89</v>
      </c>
      <c r="AN429" s="58" t="n">
        <v>172684.31</v>
      </c>
      <c r="AO429" s="58" t="n">
        <v>329662.31</v>
      </c>
      <c r="AP429" s="4" t="n">
        <f aca="false" ca="false" dt2D="false" dtr="false" t="normal">COUNTIF(AA429:AL429, "&gt;0")</f>
        <v>1</v>
      </c>
      <c r="AQ429" s="4" t="n">
        <f aca="false" ca="false" dt2D="false" dtr="false" t="normal">COUNTIF(AM429:AO429, "&gt;0")</f>
        <v>3</v>
      </c>
      <c r="AR429" s="4" t="n">
        <f aca="false" ca="false" dt2D="false" dtr="false" t="normal">+AP429+AQ429</f>
        <v>4</v>
      </c>
    </row>
    <row customHeight="true" ht="11.25" outlineLevel="0" r="430">
      <c r="A430" s="49" t="n">
        <f aca="false" ca="false" dt2D="false" dtr="false" t="normal">+A429+1</f>
        <v>416</v>
      </c>
      <c r="B430" s="49" t="n">
        <f aca="false" ca="false" dt2D="false" dtr="false" t="normal">+B429+1</f>
        <v>187</v>
      </c>
      <c r="C430" s="50" t="s">
        <v>115</v>
      </c>
      <c r="D430" s="49" t="s">
        <v>553</v>
      </c>
      <c r="E430" s="53" t="s">
        <v>346</v>
      </c>
      <c r="F430" s="52" t="s">
        <v>56</v>
      </c>
      <c r="G430" s="52" t="n">
        <v>5</v>
      </c>
      <c r="H430" s="52" t="n">
        <v>1</v>
      </c>
      <c r="I430" s="53" t="n">
        <v>4537.3</v>
      </c>
      <c r="J430" s="53" t="n">
        <v>1650.2</v>
      </c>
      <c r="K430" s="53" t="n">
        <v>2887.1</v>
      </c>
      <c r="L430" s="51" t="n">
        <v>209</v>
      </c>
      <c r="M430" s="54" t="n">
        <f aca="false" ca="false" dt2D="false" dtr="false" t="normal">SUM(N430:R430)</f>
        <v>4989668.8100000005</v>
      </c>
      <c r="N430" s="54" t="n"/>
      <c r="O430" s="54" t="n"/>
      <c r="P430" s="54" t="n">
        <v>0</v>
      </c>
      <c r="Q430" s="54" t="n">
        <v>1132023.036</v>
      </c>
      <c r="R430" s="54" t="n">
        <v>3857645.774</v>
      </c>
      <c r="S430" s="54" t="n">
        <f aca="false" ca="false" dt2D="false" dtr="false" t="normal">+Z430-M430</f>
        <v>0</v>
      </c>
      <c r="T430" s="54" t="n">
        <f aca="false" ca="false" dt2D="false" dtr="false" t="normal">$M430/($J430+$K430)</f>
        <v>1099.7</v>
      </c>
      <c r="U430" s="54" t="n">
        <f aca="false" ca="false" dt2D="false" dtr="false" t="normal">$M430/($J430+$K430)</f>
        <v>1099.7</v>
      </c>
      <c r="V430" s="52" t="n">
        <v>2026</v>
      </c>
      <c r="W430" s="56" t="n">
        <v>0</v>
      </c>
      <c r="X430" s="56" t="n">
        <f aca="false" ca="false" dt2D="false" dtr="false" t="normal">+(J430*12.71+K430*25.41)*12</f>
        <v>1132023.0359999998</v>
      </c>
      <c r="Y430" s="56" t="n">
        <f aca="false" ca="false" dt2D="false" dtr="false" t="normal">+(J430*12.71+K430*25.41)*12*30-'[3]Лист1'!$AQ$625</f>
        <v>10495757.319999997</v>
      </c>
      <c r="Z430" s="72" t="n">
        <f aca="false" ca="true" dt2D="false" dtr="false" t="normal">SUBTOTAL(9, AA430:AO430)</f>
        <v>4989668.8100000005</v>
      </c>
      <c r="AA430" s="58" t="n"/>
      <c r="AB430" s="58" t="n"/>
      <c r="AC430" s="58" t="n"/>
      <c r="AD430" s="58" t="n">
        <v>4199285.31</v>
      </c>
      <c r="AE430" s="58" t="n"/>
      <c r="AF430" s="58" t="n"/>
      <c r="AG430" s="58" t="n">
        <v>0</v>
      </c>
      <c r="AH430" s="58" t="n"/>
      <c r="AI430" s="58" t="n"/>
      <c r="AJ430" s="58" t="n"/>
      <c r="AK430" s="58" t="n"/>
      <c r="AL430" s="58" t="n"/>
      <c r="AM430" s="58" t="n">
        <v>648656.95</v>
      </c>
      <c r="AN430" s="58" t="n">
        <v>49896.69</v>
      </c>
      <c r="AO430" s="58" t="n">
        <v>91829.86</v>
      </c>
      <c r="AP430" s="4" t="n">
        <f aca="false" ca="false" dt2D="false" dtr="false" t="normal">COUNTIF(AA430:AL430, "&gt;0")</f>
        <v>1</v>
      </c>
      <c r="AQ430" s="4" t="n">
        <f aca="false" ca="false" dt2D="false" dtr="false" t="normal">COUNTIF(AM430:AO430, "&gt;0")</f>
        <v>3</v>
      </c>
      <c r="AR430" s="4" t="n">
        <f aca="false" ca="false" dt2D="false" dtr="false" t="normal">+AP430+AQ430</f>
        <v>4</v>
      </c>
    </row>
    <row customHeight="true" ht="12.75" outlineLevel="0" r="431">
      <c r="A431" s="49" t="n">
        <f aca="false" ca="false" dt2D="false" dtr="false" t="normal">+A430+1</f>
        <v>417</v>
      </c>
      <c r="B431" s="49" t="n">
        <f aca="false" ca="false" dt2D="false" dtr="false" t="normal">+B430+1</f>
        <v>188</v>
      </c>
      <c r="C431" s="50" t="s">
        <v>115</v>
      </c>
      <c r="D431" s="49" t="s">
        <v>554</v>
      </c>
      <c r="E431" s="53" t="s">
        <v>102</v>
      </c>
      <c r="F431" s="52" t="s">
        <v>56</v>
      </c>
      <c r="G431" s="52" t="n">
        <v>5</v>
      </c>
      <c r="H431" s="52" t="n">
        <v>6</v>
      </c>
      <c r="I431" s="53" t="n">
        <v>6214.74</v>
      </c>
      <c r="J431" s="53" t="n">
        <v>6097.04</v>
      </c>
      <c r="K431" s="53" t="n">
        <v>117.7</v>
      </c>
      <c r="L431" s="51" t="n">
        <v>283</v>
      </c>
      <c r="M431" s="54" t="n">
        <f aca="false" ca="false" dt2D="false" dtr="false" t="normal">SUM(N431:R431)</f>
        <v>11920119.91</v>
      </c>
      <c r="N431" s="54" t="n"/>
      <c r="O431" s="54" t="n"/>
      <c r="P431" s="54" t="n">
        <v>0</v>
      </c>
      <c r="Q431" s="54" t="n">
        <v>986354.9784</v>
      </c>
      <c r="R431" s="54" t="n">
        <v>10933764.9316</v>
      </c>
      <c r="S431" s="54" t="n">
        <f aca="false" ca="false" dt2D="false" dtr="false" t="normal">+Z431-M431</f>
        <v>0</v>
      </c>
      <c r="T431" s="54" t="n">
        <f aca="false" ca="false" dt2D="false" dtr="false" t="normal">$M431/($J431+$K431)</f>
        <v>1918.0400000643633</v>
      </c>
      <c r="U431" s="54" t="n">
        <f aca="false" ca="false" dt2D="false" dtr="false" t="normal">$M431/($J431+$K431)</f>
        <v>1918.0400000643633</v>
      </c>
      <c r="V431" s="52" t="n">
        <v>2026</v>
      </c>
      <c r="W431" s="56" t="n">
        <v>0</v>
      </c>
      <c r="X431" s="56" t="n">
        <f aca="false" ca="false" dt2D="false" dtr="false" t="normal">+(J431*12.98+K431*25.97)*12</f>
        <v>986354.9784</v>
      </c>
      <c r="Y431" s="56" t="n">
        <f aca="false" ca="false" dt2D="false" dtr="false" t="normal">+(J431*12.98+K431*25.97)*12*30-'[3]Лист1'!$AQ$634</f>
        <v>14133804.482000003</v>
      </c>
      <c r="Z431" s="72" t="n">
        <f aca="false" ca="true" dt2D="false" dtr="false" t="normal">SUBTOTAL(9, AA431:AO431)</f>
        <v>11920119.91</v>
      </c>
      <c r="AA431" s="58" t="n"/>
      <c r="AB431" s="58" t="n">
        <v>7136010.72</v>
      </c>
      <c r="AC431" s="58" t="n"/>
      <c r="AD431" s="58" t="n"/>
      <c r="AE431" s="58" t="n">
        <v>2516457.44</v>
      </c>
      <c r="AF431" s="58" t="n"/>
      <c r="AG431" s="58" t="n">
        <v>0</v>
      </c>
      <c r="AH431" s="58" t="n"/>
      <c r="AI431" s="58" t="n"/>
      <c r="AJ431" s="58" t="n"/>
      <c r="AK431" s="58" t="n"/>
      <c r="AL431" s="58" t="n"/>
      <c r="AM431" s="58" t="n">
        <v>1937370.62</v>
      </c>
      <c r="AN431" s="58" t="n">
        <v>119201.2</v>
      </c>
      <c r="AO431" s="58" t="n">
        <v>211079.93</v>
      </c>
      <c r="AP431" s="4" t="n">
        <f aca="false" ca="false" dt2D="false" dtr="false" t="normal">COUNTIF(AA431:AL431, "&gt;0")</f>
        <v>2</v>
      </c>
      <c r="AQ431" s="4" t="n">
        <f aca="false" ca="false" dt2D="false" dtr="false" t="normal">COUNTIF(AM431:AO431, "&gt;0")</f>
        <v>3</v>
      </c>
      <c r="AR431" s="4" t="n">
        <f aca="false" ca="false" dt2D="false" dtr="false" t="normal">+AP431+AQ431</f>
        <v>5</v>
      </c>
    </row>
    <row customHeight="true" ht="12.75" outlineLevel="0" r="432">
      <c r="A432" s="49" t="n">
        <f aca="false" ca="false" dt2D="false" dtr="false" t="normal">+A431+1</f>
        <v>418</v>
      </c>
      <c r="B432" s="49" t="n">
        <f aca="false" ca="false" dt2D="false" dtr="false" t="normal">+B431+1</f>
        <v>189</v>
      </c>
      <c r="C432" s="50" t="s">
        <v>115</v>
      </c>
      <c r="D432" s="49" t="s">
        <v>555</v>
      </c>
      <c r="E432" s="53" t="s">
        <v>202</v>
      </c>
      <c r="F432" s="52" t="s">
        <v>56</v>
      </c>
      <c r="G432" s="52" t="n">
        <v>4</v>
      </c>
      <c r="H432" s="52" t="n">
        <v>3</v>
      </c>
      <c r="I432" s="53" t="n">
        <v>1982.65</v>
      </c>
      <c r="J432" s="53" t="n">
        <v>1482.45</v>
      </c>
      <c r="K432" s="53" t="n">
        <v>500.2</v>
      </c>
      <c r="L432" s="51" t="n">
        <v>43</v>
      </c>
      <c r="M432" s="54" t="n">
        <f aca="false" ca="false" dt2D="false" dtr="false" t="normal">SUM(N432:R432)</f>
        <v>9822209.06</v>
      </c>
      <c r="N432" s="54" t="n"/>
      <c r="O432" s="54" t="n"/>
      <c r="P432" s="54" t="n">
        <v>0</v>
      </c>
      <c r="Q432" s="54" t="n">
        <v>386788.74</v>
      </c>
      <c r="R432" s="54" t="n">
        <v>9435420.32</v>
      </c>
      <c r="S432" s="54" t="n">
        <f aca="false" ca="false" dt2D="false" dtr="false" t="normal">+Z432-M432</f>
        <v>0</v>
      </c>
      <c r="T432" s="54" t="n">
        <f aca="false" ca="false" dt2D="false" dtr="false" t="normal">$M432/($J432+$K432)</f>
        <v>4954.081184273573</v>
      </c>
      <c r="U432" s="54" t="n">
        <f aca="false" ca="false" dt2D="false" dtr="false" t="normal">$M432/($J432+$K432)</f>
        <v>4954.081184273573</v>
      </c>
      <c r="V432" s="52" t="n">
        <v>2026</v>
      </c>
      <c r="W432" s="56" t="n">
        <v>0</v>
      </c>
      <c r="X432" s="56" t="n">
        <f aca="false" ca="false" dt2D="false" dtr="false" t="normal">+(J432*12.98+K432*25.97)*12</f>
        <v>386788.74</v>
      </c>
      <c r="Y432" s="56" t="n">
        <f aca="false" ca="false" dt2D="false" dtr="false" t="normal">+(J432*12.98+K432*25.97)*12*30-'[3]Лист1'!$AQ$637</f>
        <v>10472787.11</v>
      </c>
      <c r="Z432" s="72" t="n">
        <f aca="false" ca="true" dt2D="false" dtr="false" t="normal">SUBTOTAL(9, AA432:AO432)</f>
        <v>9822209.06</v>
      </c>
      <c r="AA432" s="58" t="n"/>
      <c r="AB432" s="58" t="n"/>
      <c r="AC432" s="58" t="n"/>
      <c r="AD432" s="58" t="n"/>
      <c r="AE432" s="58" t="n">
        <v>802809.83</v>
      </c>
      <c r="AF432" s="58" t="n"/>
      <c r="AG432" s="58" t="n">
        <v>0</v>
      </c>
      <c r="AH432" s="58" t="n"/>
      <c r="AI432" s="58" t="n"/>
      <c r="AJ432" s="58" t="n"/>
      <c r="AK432" s="63" t="n"/>
      <c r="AL432" s="58" t="n">
        <v>5763512.91</v>
      </c>
      <c r="AM432" s="58" t="n">
        <v>2580508.2</v>
      </c>
      <c r="AN432" s="58" t="n">
        <v>234272.11</v>
      </c>
      <c r="AO432" s="58" t="n">
        <v>441106.01</v>
      </c>
      <c r="AP432" s="4" t="n">
        <f aca="false" ca="false" dt2D="false" dtr="false" t="normal">COUNTIF(AA432:AL432, "&gt;0")</f>
        <v>2</v>
      </c>
      <c r="AQ432" s="4" t="n">
        <f aca="false" ca="false" dt2D="false" dtr="false" t="normal">COUNTIF(AM432:AO432, "&gt;0")</f>
        <v>3</v>
      </c>
      <c r="AR432" s="4" t="n">
        <f aca="false" ca="false" dt2D="false" dtr="false" t="normal">+AP432+AQ432</f>
        <v>5</v>
      </c>
    </row>
    <row customHeight="true" ht="12.75" outlineLevel="0" r="433">
      <c r="A433" s="49" t="n">
        <f aca="false" ca="false" dt2D="false" dtr="false" t="normal">+A432+1</f>
        <v>419</v>
      </c>
      <c r="B433" s="49" t="n">
        <f aca="false" ca="false" dt2D="false" dtr="false" t="normal">+B432+1</f>
        <v>190</v>
      </c>
      <c r="C433" s="50" t="s">
        <v>115</v>
      </c>
      <c r="D433" s="49" t="s">
        <v>556</v>
      </c>
      <c r="E433" s="53" t="s">
        <v>75</v>
      </c>
      <c r="F433" s="52" t="s">
        <v>56</v>
      </c>
      <c r="G433" s="52" t="n">
        <v>4</v>
      </c>
      <c r="H433" s="52" t="n">
        <v>2</v>
      </c>
      <c r="I433" s="53" t="n">
        <v>1560</v>
      </c>
      <c r="J433" s="53" t="n">
        <v>1560</v>
      </c>
      <c r="K433" s="53" t="n">
        <v>0</v>
      </c>
      <c r="L433" s="51" t="n">
        <v>69</v>
      </c>
      <c r="M433" s="54" t="n">
        <f aca="false" ca="false" dt2D="false" dtr="false" t="normal">SUM(N433:R433)</f>
        <v>935485.19</v>
      </c>
      <c r="N433" s="54" t="n"/>
      <c r="O433" s="54" t="n"/>
      <c r="P433" s="54" t="n">
        <v>0</v>
      </c>
      <c r="Q433" s="54" t="n">
        <v>935485.19</v>
      </c>
      <c r="R433" s="54" t="n">
        <v>0</v>
      </c>
      <c r="S433" s="54" t="n">
        <f aca="false" ca="false" dt2D="false" dtr="false" t="normal">+Z433-M433</f>
        <v>0</v>
      </c>
      <c r="T433" s="54" t="n">
        <f aca="false" ca="false" dt2D="false" dtr="false" t="normal">$M433/($J433+$K433)</f>
        <v>599.6699935897435</v>
      </c>
      <c r="U433" s="54" t="n">
        <f aca="false" ca="false" dt2D="false" dtr="false" t="normal">$M433/($J433+$K433)</f>
        <v>599.6699935897435</v>
      </c>
      <c r="V433" s="52" t="n">
        <v>2026</v>
      </c>
      <c r="W433" s="56" t="n">
        <v>1039514.76</v>
      </c>
      <c r="X433" s="56" t="n">
        <f aca="false" ca="false" dt2D="false" dtr="false" t="normal">+(J433*12.98+K433*25.97)*12</f>
        <v>242985.59999999998</v>
      </c>
      <c r="Y433" s="56" t="n">
        <f aca="false" ca="false" dt2D="false" dtr="false" t="normal">+(J433*12.98+K433*25.97)*12*30</f>
        <v>7289567.999999999</v>
      </c>
      <c r="Z433" s="72" t="n">
        <f aca="false" ca="true" dt2D="false" dtr="false" t="normal">SUBTOTAL(9, AA433:AO433)</f>
        <v>935485.19</v>
      </c>
      <c r="AA433" s="58" t="n"/>
      <c r="AB433" s="58" t="n"/>
      <c r="AC433" s="58" t="n"/>
      <c r="AD433" s="58" t="n"/>
      <c r="AE433" s="58" t="n">
        <v>631671.41</v>
      </c>
      <c r="AF433" s="58" t="n"/>
      <c r="AG433" s="58" t="n">
        <v>0</v>
      </c>
      <c r="AH433" s="58" t="n"/>
      <c r="AI433" s="58" t="n"/>
      <c r="AJ433" s="58" t="n"/>
      <c r="AK433" s="58" t="n"/>
      <c r="AL433" s="58" t="n"/>
      <c r="AM433" s="58" t="n">
        <v>280645.56</v>
      </c>
      <c r="AN433" s="58" t="n">
        <v>9354.85</v>
      </c>
      <c r="AO433" s="58" t="n">
        <v>13813.37</v>
      </c>
      <c r="AP433" s="4" t="n">
        <f aca="false" ca="false" dt2D="false" dtr="false" t="normal">COUNTIF(AA433:AL433, "&gt;0")</f>
        <v>1</v>
      </c>
      <c r="AQ433" s="4" t="n">
        <f aca="false" ca="false" dt2D="false" dtr="false" t="normal">COUNTIF(AM433:AO433, "&gt;0")</f>
        <v>3</v>
      </c>
      <c r="AR433" s="4" t="n">
        <f aca="false" ca="false" dt2D="false" dtr="false" t="normal">+AP433+AQ433</f>
        <v>4</v>
      </c>
    </row>
    <row customHeight="true" ht="12.75" outlineLevel="0" r="434">
      <c r="A434" s="49" t="n">
        <f aca="false" ca="false" dt2D="false" dtr="false" t="normal">+A433+1</f>
        <v>420</v>
      </c>
      <c r="B434" s="49" t="n">
        <f aca="false" ca="false" dt2D="false" dtr="false" t="normal">+B433+1</f>
        <v>191</v>
      </c>
      <c r="C434" s="50" t="s">
        <v>115</v>
      </c>
      <c r="D434" s="49" t="s">
        <v>557</v>
      </c>
      <c r="E434" s="53" t="s">
        <v>94</v>
      </c>
      <c r="F434" s="52" t="s">
        <v>56</v>
      </c>
      <c r="G434" s="52" t="n">
        <v>5</v>
      </c>
      <c r="H434" s="52" t="n">
        <v>2</v>
      </c>
      <c r="I434" s="53" t="n">
        <v>1516.6</v>
      </c>
      <c r="J434" s="53" t="n">
        <v>1516.6</v>
      </c>
      <c r="K434" s="53" t="n">
        <v>0</v>
      </c>
      <c r="L434" s="51" t="n">
        <v>73</v>
      </c>
      <c r="M434" s="54" t="n">
        <f aca="false" ca="false" dt2D="false" dtr="false" t="normal">SUM(N434:R434)</f>
        <v>909459.5299999999</v>
      </c>
      <c r="N434" s="54" t="n"/>
      <c r="O434" s="54" t="n"/>
      <c r="P434" s="54" t="n">
        <v>0</v>
      </c>
      <c r="Q434" s="54" t="n">
        <v>909459.53</v>
      </c>
      <c r="R434" s="54" t="n">
        <v>0</v>
      </c>
      <c r="S434" s="54" t="n">
        <f aca="false" ca="false" dt2D="false" dtr="false" t="normal">+Z434-M434</f>
        <v>0</v>
      </c>
      <c r="T434" s="54" t="n">
        <f aca="false" ca="false" dt2D="false" dtr="false" t="normal">$M434/($J434+$K434)</f>
        <v>599.6700052749571</v>
      </c>
      <c r="U434" s="54" t="n">
        <f aca="false" ca="false" dt2D="false" dtr="false" t="normal">$M434/($J434+$K434)</f>
        <v>599.6700052749571</v>
      </c>
      <c r="V434" s="52" t="n">
        <v>2026</v>
      </c>
      <c r="W434" s="56" t="n">
        <v>1063514.32</v>
      </c>
      <c r="X434" s="56" t="n">
        <f aca="false" ca="false" dt2D="false" dtr="false" t="normal">+(J434*12.98+K434*25.97)*12</f>
        <v>236225.616</v>
      </c>
      <c r="Y434" s="56" t="n">
        <f aca="false" ca="false" dt2D="false" dtr="false" t="normal">+(J434*12.98+K434*25.97)*12*30</f>
        <v>7086768.48</v>
      </c>
      <c r="Z434" s="72" t="n">
        <f aca="false" ca="true" dt2D="false" dtr="false" t="normal">SUBTOTAL(9, AA434:AO434)</f>
        <v>909459.5299999999</v>
      </c>
      <c r="AA434" s="58" t="n"/>
      <c r="AB434" s="58" t="n"/>
      <c r="AC434" s="58" t="n"/>
      <c r="AD434" s="58" t="n"/>
      <c r="AE434" s="58" t="n">
        <v>614097.99</v>
      </c>
      <c r="AF434" s="58" t="n"/>
      <c r="AG434" s="58" t="n">
        <v>0</v>
      </c>
      <c r="AH434" s="58" t="n"/>
      <c r="AI434" s="58" t="n"/>
      <c r="AJ434" s="58" t="n"/>
      <c r="AK434" s="58" t="n"/>
      <c r="AL434" s="58" t="n"/>
      <c r="AM434" s="58" t="n">
        <v>272837.86</v>
      </c>
      <c r="AN434" s="58" t="n">
        <v>9094.6</v>
      </c>
      <c r="AO434" s="58" t="n">
        <v>13429.08</v>
      </c>
      <c r="AP434" s="4" t="n">
        <f aca="false" ca="false" dt2D="false" dtr="false" t="normal">COUNTIF(AA434:AL434, "&gt;0")</f>
        <v>1</v>
      </c>
      <c r="AQ434" s="4" t="n">
        <f aca="false" ca="false" dt2D="false" dtr="false" t="normal">COUNTIF(AM434:AO434, "&gt;0")</f>
        <v>3</v>
      </c>
      <c r="AR434" s="4" t="n">
        <f aca="false" ca="false" dt2D="false" dtr="false" t="normal">+AP434+AQ434</f>
        <v>4</v>
      </c>
    </row>
    <row customHeight="true" ht="12.75" outlineLevel="0" r="435">
      <c r="A435" s="49" t="n">
        <f aca="false" ca="false" dt2D="false" dtr="false" t="normal">+A434+1</f>
        <v>421</v>
      </c>
      <c r="B435" s="49" t="n">
        <f aca="false" ca="false" dt2D="false" dtr="false" t="normal">+B434+1</f>
        <v>192</v>
      </c>
      <c r="C435" s="50" t="s">
        <v>115</v>
      </c>
      <c r="D435" s="49" t="s">
        <v>558</v>
      </c>
      <c r="E435" s="53" t="s">
        <v>290</v>
      </c>
      <c r="F435" s="52" t="s">
        <v>56</v>
      </c>
      <c r="G435" s="52" t="n">
        <v>5</v>
      </c>
      <c r="H435" s="52" t="n">
        <v>2</v>
      </c>
      <c r="I435" s="53" t="n">
        <v>1573</v>
      </c>
      <c r="J435" s="53" t="n">
        <v>1573</v>
      </c>
      <c r="K435" s="53" t="n">
        <v>0</v>
      </c>
      <c r="L435" s="51" t="n">
        <v>61</v>
      </c>
      <c r="M435" s="54" t="n">
        <f aca="false" ca="false" dt2D="false" dtr="false" t="normal">SUM(N435:R435)</f>
        <v>943280.91</v>
      </c>
      <c r="N435" s="54" t="n"/>
      <c r="O435" s="54" t="n"/>
      <c r="P435" s="54" t="n">
        <v>0</v>
      </c>
      <c r="Q435" s="54" t="n">
        <v>943280.91</v>
      </c>
      <c r="R435" s="54" t="n">
        <v>0</v>
      </c>
      <c r="S435" s="54" t="n">
        <f aca="false" ca="false" dt2D="false" dtr="false" t="normal">+Z435-M435</f>
        <v>0</v>
      </c>
      <c r="T435" s="54" t="n">
        <f aca="false" ca="false" dt2D="false" dtr="false" t="normal">$M435/($J435+$K435)</f>
        <v>599.6700000000001</v>
      </c>
      <c r="U435" s="54" t="n">
        <f aca="false" ca="false" dt2D="false" dtr="false" t="normal">$M435/($J435+$K435)</f>
        <v>599.6700000000001</v>
      </c>
      <c r="V435" s="52" t="n">
        <v>2026</v>
      </c>
      <c r="W435" s="56" t="n">
        <v>1165203.46</v>
      </c>
      <c r="X435" s="56" t="n">
        <f aca="false" ca="false" dt2D="false" dtr="false" t="normal">+(J435*12.98+K435*25.97)*12</f>
        <v>245010.48</v>
      </c>
      <c r="Y435" s="56" t="n">
        <f aca="false" ca="false" dt2D="false" dtr="false" t="normal">+(J435*12.98+K435*25.97)*12*30</f>
        <v>7350314.4</v>
      </c>
      <c r="Z435" s="72" t="n">
        <f aca="false" ca="true" dt2D="false" dtr="false" t="normal">SUBTOTAL(9, AA435:AO435)</f>
        <v>943280.91</v>
      </c>
      <c r="AA435" s="58" t="n"/>
      <c r="AB435" s="58" t="n"/>
      <c r="AC435" s="58" t="n"/>
      <c r="AD435" s="58" t="n"/>
      <c r="AE435" s="58" t="n">
        <v>636935.34</v>
      </c>
      <c r="AF435" s="58" t="n"/>
      <c r="AG435" s="58" t="n">
        <v>0</v>
      </c>
      <c r="AH435" s="58" t="n"/>
      <c r="AI435" s="58" t="n"/>
      <c r="AJ435" s="58" t="n"/>
      <c r="AK435" s="58" t="n"/>
      <c r="AL435" s="58" t="n"/>
      <c r="AM435" s="58" t="n">
        <v>282984.27</v>
      </c>
      <c r="AN435" s="58" t="n">
        <v>9432.81</v>
      </c>
      <c r="AO435" s="58" t="n">
        <v>13928.49</v>
      </c>
      <c r="AP435" s="4" t="n">
        <f aca="false" ca="false" dt2D="false" dtr="false" t="normal">COUNTIF(AA435:AL435, "&gt;0")</f>
        <v>1</v>
      </c>
      <c r="AQ435" s="4" t="n">
        <f aca="false" ca="false" dt2D="false" dtr="false" t="normal">COUNTIF(AM435:AO435, "&gt;0")</f>
        <v>3</v>
      </c>
      <c r="AR435" s="4" t="n">
        <f aca="false" ca="false" dt2D="false" dtr="false" t="normal">+AP435+AQ435</f>
        <v>4</v>
      </c>
    </row>
    <row customHeight="true" ht="12.75" outlineLevel="0" r="436">
      <c r="A436" s="49" t="n">
        <f aca="false" ca="false" dt2D="false" dtr="false" t="normal">+A435+1</f>
        <v>422</v>
      </c>
      <c r="B436" s="49" t="n">
        <f aca="false" ca="false" dt2D="false" dtr="false" t="normal">+B435+1</f>
        <v>193</v>
      </c>
      <c r="C436" s="50" t="s">
        <v>115</v>
      </c>
      <c r="D436" s="49" t="s">
        <v>559</v>
      </c>
      <c r="E436" s="53" t="s">
        <v>67</v>
      </c>
      <c r="F436" s="52" t="s">
        <v>56</v>
      </c>
      <c r="G436" s="52" t="n">
        <v>5</v>
      </c>
      <c r="H436" s="52" t="n">
        <v>2</v>
      </c>
      <c r="I436" s="53" t="n">
        <v>1615.2</v>
      </c>
      <c r="J436" s="53" t="n">
        <v>1615.2</v>
      </c>
      <c r="K436" s="53" t="n">
        <v>0</v>
      </c>
      <c r="L436" s="51" t="n">
        <v>70</v>
      </c>
      <c r="M436" s="54" t="n">
        <f aca="false" ca="false" dt2D="false" dtr="false" t="normal">SUM(N436:R436)</f>
        <v>968586.98</v>
      </c>
      <c r="N436" s="54" t="n"/>
      <c r="O436" s="54" t="n"/>
      <c r="P436" s="54" t="n">
        <v>0</v>
      </c>
      <c r="Q436" s="54" t="n">
        <v>968586.98</v>
      </c>
      <c r="R436" s="54" t="n">
        <v>0</v>
      </c>
      <c r="S436" s="54" t="n">
        <f aca="false" ca="false" dt2D="false" dtr="false" t="normal">+Z436-M436</f>
        <v>0</v>
      </c>
      <c r="T436" s="54" t="n">
        <f aca="false" ca="false" dt2D="false" dtr="false" t="normal">$M436/($J436+$K436)</f>
        <v>599.6699975235265</v>
      </c>
      <c r="U436" s="54" t="n">
        <f aca="false" ca="false" dt2D="false" dtr="false" t="normal">$M436/($J436+$K436)</f>
        <v>599.6699975235265</v>
      </c>
      <c r="V436" s="52" t="n">
        <v>2026</v>
      </c>
      <c r="W436" s="56" t="n">
        <v>1084538.71</v>
      </c>
      <c r="X436" s="56" t="n">
        <f aca="false" ca="false" dt2D="false" dtr="false" t="normal">+(J436*12.98+K436*25.97)*12</f>
        <v>251583.55200000003</v>
      </c>
      <c r="Y436" s="56" t="n">
        <f aca="false" ca="false" dt2D="false" dtr="false" t="normal">+(J436*12.98+K436*25.97)*12*30</f>
        <v>7547506.5600000005</v>
      </c>
      <c r="Z436" s="72" t="n">
        <f aca="false" ca="true" dt2D="false" dtr="false" t="normal">SUBTOTAL(9, AA436:AO436)</f>
        <v>968586.98</v>
      </c>
      <c r="AA436" s="58" t="n"/>
      <c r="AB436" s="58" t="n"/>
      <c r="AC436" s="58" t="n"/>
      <c r="AD436" s="58" t="n"/>
      <c r="AE436" s="58" t="n">
        <v>654022.86</v>
      </c>
      <c r="AF436" s="58" t="n"/>
      <c r="AG436" s="58" t="n">
        <v>0</v>
      </c>
      <c r="AH436" s="58" t="n"/>
      <c r="AI436" s="58" t="n"/>
      <c r="AJ436" s="58" t="n"/>
      <c r="AK436" s="58" t="n"/>
      <c r="AL436" s="58" t="n"/>
      <c r="AM436" s="58" t="n">
        <v>290576.09</v>
      </c>
      <c r="AN436" s="58" t="n">
        <v>9685.87</v>
      </c>
      <c r="AO436" s="58" t="n">
        <v>14302.16</v>
      </c>
      <c r="AP436" s="4" t="n">
        <f aca="false" ca="false" dt2D="false" dtr="false" t="normal">COUNTIF(AA436:AL436, "&gt;0")</f>
        <v>1</v>
      </c>
      <c r="AQ436" s="4" t="n">
        <f aca="false" ca="false" dt2D="false" dtr="false" t="normal">COUNTIF(AM436:AO436, "&gt;0")</f>
        <v>3</v>
      </c>
      <c r="AR436" s="4" t="n">
        <f aca="false" ca="false" dt2D="false" dtr="false" t="normal">+AP436+AQ436</f>
        <v>4</v>
      </c>
    </row>
    <row customHeight="true" ht="12.75" outlineLevel="0" r="437">
      <c r="A437" s="49" t="n">
        <f aca="false" ca="false" dt2D="false" dtr="false" t="normal">+A436+1</f>
        <v>423</v>
      </c>
      <c r="B437" s="49" t="n">
        <f aca="false" ca="false" dt2D="false" dtr="false" t="normal">+B436+1</f>
        <v>194</v>
      </c>
      <c r="C437" s="50" t="s">
        <v>115</v>
      </c>
      <c r="D437" s="49" t="s">
        <v>560</v>
      </c>
      <c r="E437" s="53" t="s">
        <v>98</v>
      </c>
      <c r="F437" s="52" t="s">
        <v>56</v>
      </c>
      <c r="G437" s="52" t="n">
        <v>6</v>
      </c>
      <c r="H437" s="52" t="n">
        <v>2</v>
      </c>
      <c r="I437" s="53" t="n">
        <v>2679.9</v>
      </c>
      <c r="J437" s="53" t="n">
        <v>2679.9</v>
      </c>
      <c r="K437" s="53" t="n">
        <v>0</v>
      </c>
      <c r="L437" s="51" t="n">
        <v>97</v>
      </c>
      <c r="M437" s="54" t="n">
        <f aca="false" ca="false" dt2D="false" dtr="false" t="normal">SUM(N437:R437)</f>
        <v>1607055.6300000001</v>
      </c>
      <c r="N437" s="54" t="n"/>
      <c r="O437" s="54" t="n"/>
      <c r="P437" s="54" t="n">
        <v>0</v>
      </c>
      <c r="Q437" s="54" t="n">
        <v>1607055.63</v>
      </c>
      <c r="R437" s="54" t="n">
        <v>0</v>
      </c>
      <c r="S437" s="54" t="n">
        <f aca="false" ca="false" dt2D="false" dtr="false" t="normal">+Z437-M437</f>
        <v>0</v>
      </c>
      <c r="T437" s="54" t="n">
        <f aca="false" ca="false" dt2D="false" dtr="false" t="normal">$M437/($J437+$K437)</f>
        <v>599.6699988805552</v>
      </c>
      <c r="U437" s="54" t="n">
        <f aca="false" ca="false" dt2D="false" dtr="false" t="normal">$M437/($J437+$K437)</f>
        <v>599.6699988805552</v>
      </c>
      <c r="V437" s="52" t="n">
        <v>2026</v>
      </c>
      <c r="W437" s="56" t="n">
        <v>2084163.64</v>
      </c>
      <c r="X437" s="56" t="n">
        <f aca="false" ca="false" dt2D="false" dtr="false" t="normal">+(J437*17.26+K437*29.25)*12</f>
        <v>555060.888</v>
      </c>
      <c r="Y437" s="56" t="n">
        <f aca="false" ca="false" dt2D="false" dtr="false" t="normal">+(J437*17.26+K437*29.25)*12*30</f>
        <v>16651826.64</v>
      </c>
      <c r="Z437" s="72" t="n">
        <f aca="false" ca="true" dt2D="false" dtr="false" t="normal">SUBTOTAL(9, AA437:AO437)</f>
        <v>1607055.6300000001</v>
      </c>
      <c r="AA437" s="58" t="n"/>
      <c r="AB437" s="58" t="n"/>
      <c r="AC437" s="58" t="n"/>
      <c r="AD437" s="58" t="n"/>
      <c r="AE437" s="58" t="n">
        <v>1085138.6</v>
      </c>
      <c r="AF437" s="58" t="n"/>
      <c r="AG437" s="58" t="n">
        <v>0</v>
      </c>
      <c r="AH437" s="58" t="n"/>
      <c r="AI437" s="58" t="n"/>
      <c r="AJ437" s="58" t="n"/>
      <c r="AK437" s="58" t="n"/>
      <c r="AL437" s="58" t="n"/>
      <c r="AM437" s="58" t="n">
        <v>482116.69</v>
      </c>
      <c r="AN437" s="58" t="n">
        <v>16070.56</v>
      </c>
      <c r="AO437" s="58" t="n">
        <v>23729.78</v>
      </c>
      <c r="AP437" s="4" t="n">
        <f aca="false" ca="false" dt2D="false" dtr="false" t="normal">COUNTIF(AA437:AL437, "&gt;0")</f>
        <v>1</v>
      </c>
      <c r="AQ437" s="4" t="n">
        <f aca="false" ca="false" dt2D="false" dtr="false" t="normal">COUNTIF(AM437:AO437, "&gt;0")</f>
        <v>3</v>
      </c>
      <c r="AR437" s="4" t="n">
        <f aca="false" ca="false" dt2D="false" dtr="false" t="normal">+AP437+AQ437</f>
        <v>4</v>
      </c>
    </row>
    <row customHeight="true" ht="12.75" outlineLevel="0" r="438">
      <c r="A438" s="49" t="n">
        <f aca="false" ca="false" dt2D="false" dtr="false" t="normal">+A437+1</f>
        <v>424</v>
      </c>
      <c r="B438" s="49" t="n">
        <f aca="false" ca="false" dt2D="false" dtr="false" t="normal">+B437+1</f>
        <v>195</v>
      </c>
      <c r="C438" s="50" t="s">
        <v>115</v>
      </c>
      <c r="D438" s="49" t="s">
        <v>561</v>
      </c>
      <c r="E438" s="53" t="s">
        <v>98</v>
      </c>
      <c r="F438" s="52" t="s">
        <v>56</v>
      </c>
      <c r="G438" s="52" t="n">
        <v>5</v>
      </c>
      <c r="H438" s="52" t="n">
        <v>2</v>
      </c>
      <c r="I438" s="53" t="n">
        <v>2220.1</v>
      </c>
      <c r="J438" s="53" t="n">
        <v>2220.1</v>
      </c>
      <c r="K438" s="53" t="n">
        <v>0</v>
      </c>
      <c r="L438" s="51" t="n">
        <v>105</v>
      </c>
      <c r="M438" s="54" t="n">
        <f aca="false" ca="false" dt2D="false" dtr="false" t="normal">SUM(N438:R438)</f>
        <v>1331327.3699999999</v>
      </c>
      <c r="N438" s="54" t="n"/>
      <c r="O438" s="54" t="n"/>
      <c r="P438" s="54" t="n">
        <v>0</v>
      </c>
      <c r="Q438" s="54" t="n">
        <v>1331327.37</v>
      </c>
      <c r="R438" s="54" t="n">
        <v>0</v>
      </c>
      <c r="S438" s="54" t="n">
        <f aca="false" ca="false" dt2D="false" dtr="false" t="normal">+Z438-M438</f>
        <v>0</v>
      </c>
      <c r="T438" s="54" t="n">
        <f aca="false" ca="false" dt2D="false" dtr="false" t="normal">$M438/($J438+$K438)</f>
        <v>599.6700013512905</v>
      </c>
      <c r="U438" s="54" t="n">
        <f aca="false" ca="false" dt2D="false" dtr="false" t="normal">$M438/($J438+$K438)</f>
        <v>599.6700013512905</v>
      </c>
      <c r="V438" s="52" t="n">
        <v>2026</v>
      </c>
      <c r="W438" s="56" t="n">
        <v>1780375.19</v>
      </c>
      <c r="X438" s="56" t="n">
        <f aca="false" ca="false" dt2D="false" dtr="false" t="normal">+(J438*12.98+K438*25.97)*12</f>
        <v>345802.776</v>
      </c>
      <c r="Y438" s="56" t="n">
        <f aca="false" ca="false" dt2D="false" dtr="false" t="normal">+(J438*12.98+K438*25.97)*12*30</f>
        <v>10374083.280000001</v>
      </c>
      <c r="Z438" s="72" t="n">
        <f aca="false" ca="true" dt2D="false" dtr="false" t="normal">SUBTOTAL(9, AA438:AO438)</f>
        <v>1331327.3699999999</v>
      </c>
      <c r="AA438" s="58" t="n"/>
      <c r="AB438" s="58" t="n"/>
      <c r="AC438" s="58" t="n"/>
      <c r="AD438" s="58" t="n"/>
      <c r="AE438" s="58" t="n">
        <v>898957.51</v>
      </c>
      <c r="AF438" s="58" t="n"/>
      <c r="AG438" s="58" t="n">
        <v>0</v>
      </c>
      <c r="AH438" s="58" t="n"/>
      <c r="AI438" s="58" t="n"/>
      <c r="AJ438" s="58" t="n"/>
      <c r="AK438" s="58" t="n"/>
      <c r="AL438" s="58" t="n"/>
      <c r="AM438" s="58" t="n">
        <v>399398.21</v>
      </c>
      <c r="AN438" s="58" t="n">
        <v>13313.27</v>
      </c>
      <c r="AO438" s="58" t="n">
        <v>19658.38</v>
      </c>
      <c r="AP438" s="4" t="n">
        <f aca="false" ca="false" dt2D="false" dtr="false" t="normal">COUNTIF(AA438:AL438, "&gt;0")</f>
        <v>1</v>
      </c>
      <c r="AQ438" s="4" t="n">
        <f aca="false" ca="false" dt2D="false" dtr="false" t="normal">COUNTIF(AM438:AO438, "&gt;0")</f>
        <v>3</v>
      </c>
      <c r="AR438" s="4" t="n">
        <f aca="false" ca="false" dt2D="false" dtr="false" t="normal">+AP438+AQ438</f>
        <v>4</v>
      </c>
    </row>
    <row customHeight="true" ht="12.75" outlineLevel="0" r="439">
      <c r="A439" s="49" t="n">
        <f aca="false" ca="false" dt2D="false" dtr="false" t="normal">+A438+1</f>
        <v>425</v>
      </c>
      <c r="B439" s="49" t="n">
        <f aca="false" ca="false" dt2D="false" dtr="false" t="normal">+B438+1</f>
        <v>196</v>
      </c>
      <c r="C439" s="50" t="s">
        <v>115</v>
      </c>
      <c r="D439" s="49" t="s">
        <v>562</v>
      </c>
      <c r="E439" s="53" t="s">
        <v>193</v>
      </c>
      <c r="F439" s="52" t="s">
        <v>56</v>
      </c>
      <c r="G439" s="52" t="n">
        <v>4</v>
      </c>
      <c r="H439" s="52" t="n">
        <v>4</v>
      </c>
      <c r="I439" s="53" t="n">
        <v>3362.1</v>
      </c>
      <c r="J439" s="53" t="n">
        <v>3362.1</v>
      </c>
      <c r="K439" s="53" t="n">
        <v>0</v>
      </c>
      <c r="L439" s="51" t="n">
        <v>138</v>
      </c>
      <c r="M439" s="54" t="n">
        <f aca="false" ca="false" dt2D="false" dtr="false" t="normal">SUM(N439:R439)</f>
        <v>11946626.590000002</v>
      </c>
      <c r="N439" s="54" t="n"/>
      <c r="O439" s="54" t="n"/>
      <c r="P439" s="54" t="n">
        <v>0</v>
      </c>
      <c r="Q439" s="54" t="n">
        <v>523680.696</v>
      </c>
      <c r="R439" s="54" t="n">
        <v>11422945.894</v>
      </c>
      <c r="S439" s="54" t="n">
        <f aca="false" ca="false" dt2D="false" dtr="false" t="normal">+Z439-M439</f>
        <v>0</v>
      </c>
      <c r="T439" s="54" t="n">
        <f aca="false" ca="false" dt2D="false" dtr="false" t="normal">$M439/($J439+$K439)</f>
        <v>3553.3228012254253</v>
      </c>
      <c r="U439" s="54" t="n">
        <f aca="false" ca="false" dt2D="false" dtr="false" t="normal">$M439/($J439+$K439)</f>
        <v>3553.3228012254253</v>
      </c>
      <c r="V439" s="52" t="n">
        <v>2026</v>
      </c>
      <c r="W439" s="56" t="n">
        <v>0</v>
      </c>
      <c r="X439" s="56" t="n">
        <f aca="false" ca="false" dt2D="false" dtr="false" t="normal">+(J439*12.98+K439*25.97)*12</f>
        <v>523680.696</v>
      </c>
      <c r="Y439" s="56" t="n">
        <f aca="false" ca="false" dt2D="false" dtr="false" t="normal">+(J439*12.98+K439*25.97)*12*30-'[3]Лист1'!$AQ$658</f>
        <v>13263503.049999999</v>
      </c>
      <c r="Z439" s="72" t="n">
        <f aca="false" ca="true" dt2D="false" dtr="false" t="normal">SUBTOTAL(9, AA439:AO439)</f>
        <v>11946626.590000002</v>
      </c>
      <c r="AA439" s="58" t="n">
        <v>9546308.81</v>
      </c>
      <c r="AB439" s="63" t="n"/>
      <c r="AC439" s="58" t="n"/>
      <c r="AD439" s="58" t="n"/>
      <c r="AE439" s="63" t="n"/>
      <c r="AF439" s="58" t="n"/>
      <c r="AG439" s="58" t="n">
        <v>0</v>
      </c>
      <c r="AH439" s="58" t="n"/>
      <c r="AI439" s="58" t="n"/>
      <c r="AJ439" s="58" t="n"/>
      <c r="AK439" s="58" t="n"/>
      <c r="AL439" s="58" t="n"/>
      <c r="AM439" s="58" t="n">
        <v>1905682.66</v>
      </c>
      <c r="AN439" s="58" t="n">
        <v>171684.96</v>
      </c>
      <c r="AO439" s="58" t="n">
        <v>322950.16</v>
      </c>
      <c r="AP439" s="4" t="n">
        <f aca="false" ca="false" dt2D="false" dtr="false" t="normal">COUNTIF(AA439:AL439, "&gt;0")</f>
        <v>1</v>
      </c>
      <c r="AQ439" s="4" t="n">
        <f aca="false" ca="false" dt2D="false" dtr="false" t="normal">COUNTIF(AM439:AO439, "&gt;0")</f>
        <v>3</v>
      </c>
      <c r="AR439" s="4" t="n">
        <f aca="false" ca="false" dt2D="false" dtr="false" t="normal">+AP439+AQ439</f>
        <v>4</v>
      </c>
    </row>
    <row customHeight="true" ht="12.75" outlineLevel="0" r="440">
      <c r="A440" s="49" t="n">
        <f aca="false" ca="false" dt2D="false" dtr="false" t="normal">+A439+1</f>
        <v>426</v>
      </c>
      <c r="B440" s="49" t="n">
        <f aca="false" ca="false" dt2D="false" dtr="false" t="normal">+B439+1</f>
        <v>197</v>
      </c>
      <c r="C440" s="50" t="s">
        <v>115</v>
      </c>
      <c r="D440" s="49" t="s">
        <v>563</v>
      </c>
      <c r="E440" s="53" t="s">
        <v>247</v>
      </c>
      <c r="F440" s="52" t="s">
        <v>56</v>
      </c>
      <c r="G440" s="52" t="n">
        <v>4</v>
      </c>
      <c r="H440" s="52" t="n">
        <v>2</v>
      </c>
      <c r="I440" s="53" t="n">
        <v>1248.9</v>
      </c>
      <c r="J440" s="53" t="n">
        <v>1248.9</v>
      </c>
      <c r="K440" s="53" t="n">
        <v>0</v>
      </c>
      <c r="L440" s="51" t="n">
        <v>74</v>
      </c>
      <c r="M440" s="54" t="n">
        <f aca="false" ca="false" dt2D="false" dtr="false" t="normal">SUM(N440:R440)</f>
        <v>6032972.75</v>
      </c>
      <c r="N440" s="54" t="n"/>
      <c r="O440" s="54" t="n">
        <v>3337293.976</v>
      </c>
      <c r="P440" s="54" t="n">
        <v>0</v>
      </c>
      <c r="Q440" s="54" t="n">
        <v>194528.664</v>
      </c>
      <c r="R440" s="54" t="n">
        <v>2501150.11</v>
      </c>
      <c r="S440" s="54" t="n">
        <f aca="false" ca="false" dt2D="false" dtr="false" t="normal">+Z440-M440</f>
        <v>0</v>
      </c>
      <c r="T440" s="54" t="n">
        <f aca="false" ca="false" dt2D="false" dtr="false" t="normal">$M440/($J440+$K440)</f>
        <v>4830.629153655216</v>
      </c>
      <c r="U440" s="54" t="n">
        <f aca="false" ca="false" dt2D="false" dtr="false" t="normal">$M440/($J440+$K440)</f>
        <v>4830.629153655216</v>
      </c>
      <c r="V440" s="52" t="n">
        <v>2026</v>
      </c>
      <c r="W440" s="56" t="n">
        <v>0</v>
      </c>
      <c r="X440" s="56" t="n">
        <f aca="false" ca="false" dt2D="false" dtr="false" t="normal">+(J440*12.98+K440*25.97)*12</f>
        <v>194528.66400000002</v>
      </c>
      <c r="Y440" s="56" t="n">
        <f aca="false" ca="false" dt2D="false" dtr="false" t="normal">+(J440*12.98+K440*25.97)*12*30-'[3]Лист1'!$AQ$672</f>
        <v>2501150.110000001</v>
      </c>
      <c r="Z440" s="72" t="n">
        <f aca="false" ca="true" dt2D="false" dtr="false" t="normal">SUBTOTAL(9, AA440:AO440)</f>
        <v>6032972.75</v>
      </c>
      <c r="AA440" s="58" t="n">
        <v>3546112.58</v>
      </c>
      <c r="AB440" s="58" t="n"/>
      <c r="AC440" s="58" t="n"/>
      <c r="AD440" s="58" t="n"/>
      <c r="AE440" s="63" t="n"/>
      <c r="AF440" s="58" t="n"/>
      <c r="AG440" s="58" t="n">
        <v>0</v>
      </c>
      <c r="AH440" s="58" t="n"/>
      <c r="AI440" s="58" t="n"/>
      <c r="AJ440" s="58" t="n"/>
      <c r="AK440" s="63" t="n"/>
      <c r="AL440" s="63" t="n"/>
      <c r="AM440" s="58" t="n">
        <v>1944062.97</v>
      </c>
      <c r="AN440" s="58" t="n">
        <v>187391.83</v>
      </c>
      <c r="AO440" s="58" t="n">
        <v>355405.37</v>
      </c>
      <c r="AP440" s="4" t="n">
        <f aca="false" ca="false" dt2D="false" dtr="false" t="normal">COUNTIF(AA440:AL440, "&gt;0")</f>
        <v>1</v>
      </c>
      <c r="AQ440" s="4" t="n">
        <f aca="false" ca="false" dt2D="false" dtr="false" t="normal">COUNTIF(AM440:AO440, "&gt;0")</f>
        <v>3</v>
      </c>
      <c r="AR440" s="4" t="n">
        <f aca="false" ca="false" dt2D="false" dtr="false" t="normal">+AP440+AQ440</f>
        <v>4</v>
      </c>
    </row>
    <row customHeight="true" ht="12.75" outlineLevel="0" r="441">
      <c r="A441" s="49" t="n">
        <f aca="false" ca="false" dt2D="false" dtr="false" t="normal">+A440+1</f>
        <v>427</v>
      </c>
      <c r="B441" s="49" t="n">
        <f aca="false" ca="false" dt2D="false" dtr="false" t="normal">+B440+1</f>
        <v>198</v>
      </c>
      <c r="C441" s="50" t="s">
        <v>115</v>
      </c>
      <c r="D441" s="49" t="s">
        <v>564</v>
      </c>
      <c r="E441" s="53" t="s">
        <v>247</v>
      </c>
      <c r="F441" s="52" t="s">
        <v>56</v>
      </c>
      <c r="G441" s="52" t="n">
        <v>4</v>
      </c>
      <c r="H441" s="52" t="n">
        <v>4</v>
      </c>
      <c r="I441" s="53" t="n">
        <v>2991.5</v>
      </c>
      <c r="J441" s="53" t="n">
        <v>2607.6</v>
      </c>
      <c r="K441" s="53" t="n">
        <v>383.9</v>
      </c>
      <c r="L441" s="51" t="n">
        <v>101</v>
      </c>
      <c r="M441" s="54" t="n">
        <f aca="false" ca="false" dt2D="false" dtr="false" t="normal">SUM(N441:R441)</f>
        <v>12379066.83</v>
      </c>
      <c r="N441" s="54" t="n"/>
      <c r="O441" s="54" t="n">
        <v>165004.988</v>
      </c>
      <c r="P441" s="54" t="n">
        <v>0</v>
      </c>
      <c r="Q441" s="54" t="n">
        <v>525798.372</v>
      </c>
      <c r="R441" s="54" t="n">
        <v>11688263.47</v>
      </c>
      <c r="S441" s="54" t="n">
        <f aca="false" ca="false" dt2D="false" dtr="false" t="normal">+Z441-M441</f>
        <v>0</v>
      </c>
      <c r="T441" s="54" t="n">
        <f aca="false" ca="false" dt2D="false" dtr="false" t="normal">$M441/($J441+$K441)</f>
        <v>4138.0801704830355</v>
      </c>
      <c r="U441" s="54" t="n">
        <f aca="false" ca="false" dt2D="false" dtr="false" t="normal">$M441/($J441+$K441)</f>
        <v>4138.0801704830355</v>
      </c>
      <c r="V441" s="52" t="n">
        <v>2026</v>
      </c>
      <c r="W441" s="56" t="n">
        <v>0</v>
      </c>
      <c r="X441" s="56" t="n">
        <f aca="false" ca="false" dt2D="false" dtr="false" t="normal">+(J441*12.98+K441*25.97)*12</f>
        <v>525798.372</v>
      </c>
      <c r="Y441" s="56" t="n">
        <f aca="false" ca="false" dt2D="false" dtr="false" t="normal">+(J441*12.98+K441*25.97)*12*30-'[3]Лист1'!$AQ$667</f>
        <v>11688263.47</v>
      </c>
      <c r="Z441" s="72" t="n">
        <f aca="false" ca="true" dt2D="false" dtr="false" t="normal">SUBTOTAL(9, AA441:AO441)</f>
        <v>12379066.83</v>
      </c>
      <c r="AA441" s="58" t="n">
        <v>8494031.35</v>
      </c>
      <c r="AB441" s="63" t="n"/>
      <c r="AC441" s="63" t="n"/>
      <c r="AD441" s="58" t="n"/>
      <c r="AE441" s="58" t="n">
        <v>1211310.92</v>
      </c>
      <c r="AF441" s="58" t="n"/>
      <c r="AG441" s="58" t="n">
        <v>0</v>
      </c>
      <c r="AH441" s="58" t="n"/>
      <c r="AI441" s="58" t="n"/>
      <c r="AJ441" s="58" t="n"/>
      <c r="AK441" s="58" t="n"/>
      <c r="AL441" s="58" t="n"/>
      <c r="AM441" s="58" t="n">
        <v>2112520.12</v>
      </c>
      <c r="AN441" s="58" t="n">
        <v>194450.19</v>
      </c>
      <c r="AO441" s="58" t="n">
        <v>366754.25</v>
      </c>
      <c r="AP441" s="4" t="n">
        <f aca="false" ca="false" dt2D="false" dtr="false" t="normal">COUNTIF(AA441:AL441, "&gt;0")</f>
        <v>2</v>
      </c>
      <c r="AQ441" s="4" t="n">
        <f aca="false" ca="false" dt2D="false" dtr="false" t="normal">COUNTIF(AM441:AO441, "&gt;0")</f>
        <v>3</v>
      </c>
      <c r="AR441" s="4" t="n">
        <f aca="false" ca="false" dt2D="false" dtr="false" t="normal">+AP441+AQ441</f>
        <v>5</v>
      </c>
    </row>
    <row customHeight="true" ht="12.75" outlineLevel="0" r="442">
      <c r="A442" s="49" t="n">
        <f aca="false" ca="false" dt2D="false" dtr="false" t="normal">+A441+1</f>
        <v>428</v>
      </c>
      <c r="B442" s="49" t="n">
        <f aca="false" ca="false" dt2D="false" dtr="false" t="normal">+B441+1</f>
        <v>199</v>
      </c>
      <c r="C442" s="50" t="s">
        <v>115</v>
      </c>
      <c r="D442" s="49" t="s">
        <v>565</v>
      </c>
      <c r="E442" s="53" t="s">
        <v>247</v>
      </c>
      <c r="F442" s="52" t="s">
        <v>56</v>
      </c>
      <c r="G442" s="52" t="n">
        <v>4</v>
      </c>
      <c r="H442" s="52" t="n">
        <v>4</v>
      </c>
      <c r="I442" s="53" t="n">
        <v>2566.6</v>
      </c>
      <c r="J442" s="53" t="n">
        <v>2511.6</v>
      </c>
      <c r="K442" s="53" t="n">
        <v>55</v>
      </c>
      <c r="L442" s="51" t="n">
        <v>136</v>
      </c>
      <c r="M442" s="54" t="n">
        <f aca="false" ca="false" dt2D="false" dtr="false" t="normal">SUM(N442:R442)</f>
        <v>1539113.0199999996</v>
      </c>
      <c r="N442" s="54" t="n"/>
      <c r="O442" s="54" t="n"/>
      <c r="P442" s="54" t="n">
        <v>0</v>
      </c>
      <c r="Q442" s="54" t="n">
        <v>408347.016</v>
      </c>
      <c r="R442" s="54" t="n">
        <v>1130766.004</v>
      </c>
      <c r="S442" s="54" t="n">
        <f aca="false" ca="false" dt2D="false" dtr="false" t="normal">+Z442-M442</f>
        <v>0</v>
      </c>
      <c r="T442" s="54" t="n">
        <f aca="false" ca="false" dt2D="false" dtr="false" t="normal">$M442/($J442+$K442)</f>
        <v>599.6699992207589</v>
      </c>
      <c r="U442" s="54" t="n">
        <f aca="false" ca="false" dt2D="false" dtr="false" t="normal">$M442/($J442+$K442)</f>
        <v>599.6699992207589</v>
      </c>
      <c r="V442" s="52" t="n">
        <v>2026</v>
      </c>
      <c r="W442" s="56" t="n">
        <v>0</v>
      </c>
      <c r="X442" s="56" t="n">
        <f aca="false" ca="false" dt2D="false" dtr="false" t="normal">+(J442*12.98+K442*25.97)*12</f>
        <v>408347.01599999995</v>
      </c>
      <c r="Y442" s="56" t="n">
        <f aca="false" ca="false" dt2D="false" dtr="false" t="normal">+(J442*12.98+K442*25.97)*12*30-'[3]Лист1'!$AQ$668</f>
        <v>3762913.539999999</v>
      </c>
      <c r="Z442" s="72" t="n">
        <f aca="false" ca="true" dt2D="false" dtr="false" t="normal">SUBTOTAL(9, AA442:AO442)</f>
        <v>1539113.0199999998</v>
      </c>
      <c r="AA442" s="58" t="n"/>
      <c r="AB442" s="58" t="n"/>
      <c r="AC442" s="58" t="n"/>
      <c r="AD442" s="58" t="n"/>
      <c r="AE442" s="58" t="n">
        <v>1039261.44</v>
      </c>
      <c r="AF442" s="58" t="n"/>
      <c r="AG442" s="58" t="n">
        <v>0</v>
      </c>
      <c r="AH442" s="58" t="n"/>
      <c r="AI442" s="58" t="n"/>
      <c r="AJ442" s="58" t="n"/>
      <c r="AK442" s="58" t="n"/>
      <c r="AL442" s="58" t="n"/>
      <c r="AM442" s="58" t="n">
        <v>461733.91</v>
      </c>
      <c r="AN442" s="58" t="n">
        <v>15391.13</v>
      </c>
      <c r="AO442" s="58" t="n">
        <v>22726.54</v>
      </c>
      <c r="AP442" s="4" t="n">
        <f aca="false" ca="false" dt2D="false" dtr="false" t="normal">COUNTIF(AA442:AL442, "&gt;0")</f>
        <v>1</v>
      </c>
      <c r="AQ442" s="4" t="n">
        <f aca="false" ca="false" dt2D="false" dtr="false" t="normal">COUNTIF(AM442:AO442, "&gt;0")</f>
        <v>3</v>
      </c>
      <c r="AR442" s="4" t="n">
        <f aca="false" ca="false" dt2D="false" dtr="false" t="normal">+AP442+AQ442</f>
        <v>4</v>
      </c>
    </row>
    <row customHeight="true" ht="12.75" outlineLevel="0" r="443">
      <c r="A443" s="49" t="n">
        <f aca="false" ca="false" dt2D="false" dtr="false" t="normal">+A442+1</f>
        <v>429</v>
      </c>
      <c r="B443" s="49" t="n">
        <f aca="false" ca="false" dt2D="false" dtr="false" t="normal">+B442+1</f>
        <v>200</v>
      </c>
      <c r="C443" s="50" t="s">
        <v>115</v>
      </c>
      <c r="D443" s="49" t="s">
        <v>566</v>
      </c>
      <c r="E443" s="53" t="s">
        <v>247</v>
      </c>
      <c r="F443" s="52" t="s">
        <v>56</v>
      </c>
      <c r="G443" s="52" t="n">
        <v>4</v>
      </c>
      <c r="H443" s="52" t="n">
        <v>2</v>
      </c>
      <c r="I443" s="53" t="n">
        <v>1212.2</v>
      </c>
      <c r="J443" s="53" t="n">
        <v>1212.2</v>
      </c>
      <c r="K443" s="53" t="n">
        <v>0</v>
      </c>
      <c r="L443" s="51" t="n">
        <v>58</v>
      </c>
      <c r="M443" s="54" t="n">
        <f aca="false" ca="false" dt2D="false" dtr="false" t="normal">SUM(N443:R443)</f>
        <v>726919.97</v>
      </c>
      <c r="N443" s="54" t="n"/>
      <c r="O443" s="54" t="n">
        <v>538107.698</v>
      </c>
      <c r="P443" s="54" t="n">
        <v>0</v>
      </c>
      <c r="Q443" s="54" t="n">
        <v>188812.272</v>
      </c>
      <c r="R443" s="54" t="n">
        <v>0</v>
      </c>
      <c r="S443" s="54" t="n">
        <f aca="false" ca="false" dt2D="false" dtr="false" t="normal">+Z443-M443</f>
        <v>0</v>
      </c>
      <c r="T443" s="54" t="n">
        <f aca="false" ca="false" dt2D="false" dtr="false" t="normal">$M443/($J443+$K443)</f>
        <v>599.6699967002145</v>
      </c>
      <c r="U443" s="54" t="n">
        <f aca="false" ca="false" dt2D="false" dtr="false" t="normal">$M443/($J443+$K443)</f>
        <v>599.6699967002145</v>
      </c>
      <c r="V443" s="52" t="n">
        <v>2026</v>
      </c>
      <c r="W443" s="56" t="n">
        <v>0</v>
      </c>
      <c r="X443" s="56" t="n">
        <f aca="false" ca="false" dt2D="false" dtr="false" t="normal">+(J443*12.98+K443*25.97)*12</f>
        <v>188812.27200000003</v>
      </c>
      <c r="Y443" s="56" t="n">
        <f aca="false" ca="false" dt2D="false" dtr="false" t="normal">+(J443*12.98+K443*25.97)*12*30-'[3]Лист1'!$AQ$671</f>
        <v>-2403268.6899999985</v>
      </c>
      <c r="Z443" s="72" t="n">
        <f aca="false" ca="true" dt2D="false" dtr="false" t="normal">SUBTOTAL(9, AA443:AO443)</f>
        <v>726919.97</v>
      </c>
      <c r="AA443" s="58" t="n"/>
      <c r="AB443" s="58" t="n"/>
      <c r="AC443" s="58" t="n"/>
      <c r="AD443" s="58" t="n"/>
      <c r="AE443" s="58" t="n">
        <v>490841.08</v>
      </c>
      <c r="AF443" s="58" t="n"/>
      <c r="AG443" s="58" t="n">
        <v>0</v>
      </c>
      <c r="AH443" s="58" t="n"/>
      <c r="AI443" s="58" t="n"/>
      <c r="AJ443" s="58" t="n"/>
      <c r="AK443" s="58" t="n"/>
      <c r="AL443" s="58" t="n"/>
      <c r="AM443" s="58" t="n">
        <v>218075.99</v>
      </c>
      <c r="AN443" s="58" t="n">
        <v>7269.2</v>
      </c>
      <c r="AO443" s="58" t="n">
        <v>10733.7</v>
      </c>
      <c r="AP443" s="4" t="n">
        <f aca="false" ca="false" dt2D="false" dtr="false" t="normal">COUNTIF(AA443:AL443, "&gt;0")</f>
        <v>1</v>
      </c>
      <c r="AQ443" s="4" t="n">
        <f aca="false" ca="false" dt2D="false" dtr="false" t="normal">COUNTIF(AM443:AO443, "&gt;0")</f>
        <v>3</v>
      </c>
      <c r="AR443" s="4" t="n">
        <f aca="false" ca="false" dt2D="false" dtr="false" t="normal">+AP443+AQ443</f>
        <v>4</v>
      </c>
    </row>
    <row customHeight="true" ht="12.75" outlineLevel="0" r="444">
      <c r="A444" s="49" t="n">
        <f aca="false" ca="false" dt2D="false" dtr="false" t="normal">+A443+1</f>
        <v>430</v>
      </c>
      <c r="B444" s="49" t="n">
        <f aca="false" ca="false" dt2D="false" dtr="false" t="normal">+B443+1</f>
        <v>201</v>
      </c>
      <c r="C444" s="50" t="s">
        <v>115</v>
      </c>
      <c r="D444" s="49" t="s">
        <v>567</v>
      </c>
      <c r="E444" s="53" t="s">
        <v>58</v>
      </c>
      <c r="F444" s="52" t="s">
        <v>56</v>
      </c>
      <c r="G444" s="52" t="n">
        <v>4</v>
      </c>
      <c r="H444" s="52" t="n">
        <v>6</v>
      </c>
      <c r="I444" s="53" t="n">
        <v>5005.9</v>
      </c>
      <c r="J444" s="53" t="n">
        <v>5005.9</v>
      </c>
      <c r="K444" s="53" t="n">
        <v>0</v>
      </c>
      <c r="L444" s="51" t="n">
        <v>207</v>
      </c>
      <c r="M444" s="54" t="n">
        <f aca="false" ca="false" dt2D="false" dtr="false" t="normal">SUM(N444:R444)</f>
        <v>6599628.3843126185</v>
      </c>
      <c r="N444" s="54" t="n"/>
      <c r="O444" s="54" t="n"/>
      <c r="P444" s="54" t="n">
        <v>0</v>
      </c>
      <c r="Q444" s="54" t="n">
        <v>779718.984</v>
      </c>
      <c r="R444" s="54" t="n">
        <v>5819909.40031262</v>
      </c>
      <c r="S444" s="54" t="n">
        <f aca="false" ca="false" dt2D="false" dtr="false" t="normal">+Z444-M444</f>
        <v>0</v>
      </c>
      <c r="T444" s="54" t="n">
        <f aca="false" ca="false" dt2D="false" dtr="false" t="normal">$M444/($J444+$K444)</f>
        <v>1318.3700002622145</v>
      </c>
      <c r="U444" s="54" t="n">
        <f aca="false" ca="false" dt2D="false" dtr="false" t="normal">$M444/($J444+$K444)</f>
        <v>1318.3700002622145</v>
      </c>
      <c r="V444" s="52" t="n">
        <v>2026</v>
      </c>
      <c r="W444" s="56" t="n">
        <v>0</v>
      </c>
      <c r="X444" s="56" t="n">
        <f aca="false" ca="false" dt2D="false" dtr="false" t="normal">+(J444*12.98+K444*25.97)*12</f>
        <v>779718.9839999999</v>
      </c>
      <c r="Y444" s="56" t="n">
        <f aca="false" ca="false" dt2D="false" dtr="false" t="normal">+(J444*12.98+K444*25.97)*12*30-'[3]Лист1'!$AQ$664</f>
        <v>13058713.29</v>
      </c>
      <c r="Z444" s="72" t="n">
        <f aca="false" ca="true" dt2D="false" dtr="false" t="normal">SUBTOTAL(9, AA444:AO444)</f>
        <v>6599628.3843126185</v>
      </c>
      <c r="AA444" s="58" t="n"/>
      <c r="AB444" s="58" t="n">
        <v>5747972.74</v>
      </c>
      <c r="AC444" s="58" t="n"/>
      <c r="AD444" s="58" t="n"/>
      <c r="AE444" s="63" t="n"/>
      <c r="AF444" s="58" t="n"/>
      <c r="AG444" s="58" t="n">
        <v>0</v>
      </c>
      <c r="AH444" s="58" t="n"/>
      <c r="AI444" s="63" t="n"/>
      <c r="AJ444" s="58" t="n"/>
      <c r="AK444" s="63" t="n"/>
      <c r="AL444" s="63" t="n"/>
      <c r="AM444" s="62" t="n">
        <v>659962.8383</v>
      </c>
      <c r="AN444" s="62" t="n">
        <v>65996.28383</v>
      </c>
      <c r="AO444" s="62" t="n">
        <v>125696.522182618</v>
      </c>
      <c r="AP444" s="4" t="n">
        <f aca="false" ca="false" dt2D="false" dtr="false" t="normal">COUNTIF(AA444:AL444, "&gt;0")</f>
        <v>1</v>
      </c>
      <c r="AQ444" s="4" t="n">
        <f aca="false" ca="false" dt2D="false" dtr="false" t="normal">COUNTIF(AM444:AO444, "&gt;0")</f>
        <v>3</v>
      </c>
      <c r="AR444" s="4" t="n">
        <f aca="false" ca="false" dt2D="false" dtr="false" t="normal">+AP444+AQ444</f>
        <v>4</v>
      </c>
    </row>
    <row customHeight="true" ht="12.75" outlineLevel="0" r="445">
      <c r="A445" s="49" t="n">
        <f aca="false" ca="false" dt2D="false" dtr="false" t="normal">+A444+1</f>
        <v>431</v>
      </c>
      <c r="B445" s="49" t="n">
        <f aca="false" ca="false" dt2D="false" dtr="false" t="normal">+B444+1</f>
        <v>202</v>
      </c>
      <c r="C445" s="50" t="s">
        <v>115</v>
      </c>
      <c r="D445" s="49" t="s">
        <v>568</v>
      </c>
      <c r="E445" s="53" t="s">
        <v>58</v>
      </c>
      <c r="F445" s="52" t="s">
        <v>56</v>
      </c>
      <c r="G445" s="52" t="n">
        <v>4</v>
      </c>
      <c r="H445" s="52" t="n">
        <v>4</v>
      </c>
      <c r="I445" s="53" t="n">
        <v>3445</v>
      </c>
      <c r="J445" s="53" t="n">
        <v>3445</v>
      </c>
      <c r="K445" s="53" t="n">
        <v>0</v>
      </c>
      <c r="L445" s="51" t="n">
        <v>147</v>
      </c>
      <c r="M445" s="54" t="n">
        <f aca="false" ca="false" dt2D="false" dtr="false" t="normal">SUM(N445:R445)</f>
        <v>4541784.6519439</v>
      </c>
      <c r="N445" s="54" t="n"/>
      <c r="O445" s="54" t="n"/>
      <c r="P445" s="54" t="n">
        <v>0</v>
      </c>
      <c r="Q445" s="54" t="n">
        <v>536593.2</v>
      </c>
      <c r="R445" s="54" t="n">
        <v>4005191.4519439</v>
      </c>
      <c r="S445" s="54" t="n">
        <f aca="false" ca="false" dt2D="false" dtr="false" t="normal">+Z445-M445</f>
        <v>0</v>
      </c>
      <c r="T445" s="54" t="n">
        <f aca="false" ca="false" dt2D="false" dtr="false" t="normal">$M445/($J445+$K445)</f>
        <v>1318.370000564267</v>
      </c>
      <c r="U445" s="54" t="n">
        <f aca="false" ca="false" dt2D="false" dtr="false" t="normal">$M445/($J445+$K445)</f>
        <v>1318.370000564267</v>
      </c>
      <c r="V445" s="52" t="n">
        <v>2026</v>
      </c>
      <c r="W445" s="56" t="n">
        <v>0</v>
      </c>
      <c r="X445" s="56" t="n">
        <f aca="false" ca="false" dt2D="false" dtr="false" t="normal">+(J445*12.98+K445*25.97)*12</f>
        <v>536593.2</v>
      </c>
      <c r="Y445" s="56" t="n">
        <f aca="false" ca="false" dt2D="false" dtr="false" t="normal">+(J445*12.98+K445*25.97)*12*30-'[3]Лист1'!$AQ$681</f>
        <v>7934752.119999998</v>
      </c>
      <c r="Z445" s="72" t="n">
        <f aca="false" ca="true" dt2D="false" dtr="false" t="normal">SUBTOTAL(9, AA445:AO445)</f>
        <v>4541784.6519439</v>
      </c>
      <c r="AA445" s="58" t="n"/>
      <c r="AB445" s="58" t="n">
        <v>3955685.51</v>
      </c>
      <c r="AC445" s="58" t="n"/>
      <c r="AD445" s="58" t="n"/>
      <c r="AE445" s="63" t="n"/>
      <c r="AF445" s="58" t="n"/>
      <c r="AG445" s="58" t="n">
        <v>0</v>
      </c>
      <c r="AH445" s="58" t="n"/>
      <c r="AI445" s="63" t="n"/>
      <c r="AJ445" s="58" t="n"/>
      <c r="AK445" s="63" t="n"/>
      <c r="AL445" s="63" t="n"/>
      <c r="AM445" s="62" t="n">
        <v>454178.465</v>
      </c>
      <c r="AN445" s="62" t="n">
        <v>45417.8465</v>
      </c>
      <c r="AO445" s="62" t="n">
        <v>86502.8304439</v>
      </c>
      <c r="AP445" s="4" t="n">
        <f aca="false" ca="false" dt2D="false" dtr="false" t="normal">COUNTIF(AA445:AL445, "&gt;0")</f>
        <v>1</v>
      </c>
      <c r="AQ445" s="4" t="n">
        <f aca="false" ca="false" dt2D="false" dtr="false" t="normal">COUNTIF(AM445:AO445, "&gt;0")</f>
        <v>3</v>
      </c>
      <c r="AR445" s="4" t="n">
        <f aca="false" ca="false" dt2D="false" dtr="false" t="normal">+AP445+AQ445</f>
        <v>4</v>
      </c>
    </row>
    <row customHeight="true" ht="12.75" outlineLevel="0" r="446">
      <c r="A446" s="49" t="n">
        <f aca="false" ca="false" dt2D="false" dtr="false" t="normal">+A445+1</f>
        <v>432</v>
      </c>
      <c r="B446" s="49" t="n">
        <f aca="false" ca="false" dt2D="false" dtr="false" t="normal">+B445+1</f>
        <v>203</v>
      </c>
      <c r="C446" s="50" t="s">
        <v>115</v>
      </c>
      <c r="D446" s="49" t="s">
        <v>569</v>
      </c>
      <c r="E446" s="53" t="s">
        <v>58</v>
      </c>
      <c r="F446" s="52" t="s">
        <v>56</v>
      </c>
      <c r="G446" s="52" t="n">
        <v>4</v>
      </c>
      <c r="H446" s="52" t="n">
        <v>4</v>
      </c>
      <c r="I446" s="53" t="n">
        <v>3440.2</v>
      </c>
      <c r="J446" s="53" t="n">
        <v>3440.2</v>
      </c>
      <c r="K446" s="53" t="n">
        <v>0</v>
      </c>
      <c r="L446" s="51" t="n">
        <v>140</v>
      </c>
      <c r="M446" s="54" t="n">
        <f aca="false" ca="false" dt2D="false" dtr="false" t="normal">SUM(N446:R446)</f>
        <v>4535456.466143805</v>
      </c>
      <c r="N446" s="54" t="n"/>
      <c r="O446" s="54" t="n"/>
      <c r="P446" s="54" t="n">
        <v>0</v>
      </c>
      <c r="Q446" s="54" t="n">
        <v>535845.552</v>
      </c>
      <c r="R446" s="54" t="n">
        <v>3999610.9141438</v>
      </c>
      <c r="S446" s="54" t="n">
        <f aca="false" ca="false" dt2D="false" dtr="false" t="normal">+Z446-M446</f>
        <v>0</v>
      </c>
      <c r="T446" s="54" t="n">
        <f aca="false" ca="false" dt2D="false" dtr="false" t="normal">$M446/($J446+$K446)</f>
        <v>1318.369997716355</v>
      </c>
      <c r="U446" s="54" t="n">
        <f aca="false" ca="false" dt2D="false" dtr="false" t="normal">$M446/($J446+$K446)</f>
        <v>1318.369997716355</v>
      </c>
      <c r="V446" s="52" t="n">
        <v>2026</v>
      </c>
      <c r="W446" s="56" t="n">
        <v>0</v>
      </c>
      <c r="X446" s="56" t="n">
        <f aca="false" ca="false" dt2D="false" dtr="false" t="normal">+(J446*12.98+K446*25.97)*12</f>
        <v>535845.552</v>
      </c>
      <c r="Y446" s="56" t="n">
        <f aca="false" ca="false" dt2D="false" dtr="false" t="normal">+(J446*12.98+K446*25.97)*12*30-'[3]Лист1'!$AQ$682</f>
        <v>7921269.61</v>
      </c>
      <c r="Z446" s="72" t="n">
        <f aca="false" ca="true" dt2D="false" dtr="false" t="normal">SUBTOTAL(9, AA446:AO446)</f>
        <v>4535456.466143805</v>
      </c>
      <c r="AA446" s="58" t="n"/>
      <c r="AB446" s="58" t="n">
        <v>3950173.95</v>
      </c>
      <c r="AC446" s="58" t="n"/>
      <c r="AD446" s="58" t="n"/>
      <c r="AE446" s="63" t="n"/>
      <c r="AF446" s="58" t="n"/>
      <c r="AG446" s="58" t="n">
        <v>0</v>
      </c>
      <c r="AH446" s="58" t="n"/>
      <c r="AI446" s="63" t="n"/>
      <c r="AJ446" s="58" t="n"/>
      <c r="AK446" s="63" t="n"/>
      <c r="AL446" s="63" t="n"/>
      <c r="AM446" s="62" t="n">
        <v>453545.6474</v>
      </c>
      <c r="AN446" s="62" t="n">
        <v>45354.56474</v>
      </c>
      <c r="AO446" s="62" t="n">
        <v>86382.304003804</v>
      </c>
      <c r="AP446" s="4" t="n">
        <f aca="false" ca="false" dt2D="false" dtr="false" t="normal">COUNTIF(AA446:AL446, "&gt;0")</f>
        <v>1</v>
      </c>
      <c r="AQ446" s="4" t="n">
        <f aca="false" ca="false" dt2D="false" dtr="false" t="normal">COUNTIF(AM446:AO446, "&gt;0")</f>
        <v>3</v>
      </c>
      <c r="AR446" s="4" t="n">
        <f aca="false" ca="false" dt2D="false" dtr="false" t="normal">+AP446+AQ446</f>
        <v>4</v>
      </c>
    </row>
    <row customHeight="true" ht="12.75" outlineLevel="0" r="447">
      <c r="A447" s="49" t="n">
        <f aca="false" ca="false" dt2D="false" dtr="false" t="normal">+A446+1</f>
        <v>433</v>
      </c>
      <c r="B447" s="49" t="n">
        <f aca="false" ca="false" dt2D="false" dtr="false" t="normal">+B446+1</f>
        <v>204</v>
      </c>
      <c r="C447" s="50" t="s">
        <v>115</v>
      </c>
      <c r="D447" s="49" t="s">
        <v>570</v>
      </c>
      <c r="E447" s="53" t="s">
        <v>58</v>
      </c>
      <c r="F447" s="52" t="s">
        <v>56</v>
      </c>
      <c r="G447" s="52" t="n">
        <v>4</v>
      </c>
      <c r="H447" s="52" t="n">
        <v>4</v>
      </c>
      <c r="I447" s="53" t="n">
        <v>3453.7</v>
      </c>
      <c r="J447" s="53" t="n">
        <v>3453.7</v>
      </c>
      <c r="K447" s="53" t="n">
        <v>0</v>
      </c>
      <c r="L447" s="51" t="n">
        <v>154</v>
      </c>
      <c r="M447" s="54" t="n">
        <f aca="false" ca="false" dt2D="false" dtr="false" t="normal">SUM(N447:R447)</f>
        <v>4553254.466206574</v>
      </c>
      <c r="N447" s="54" t="n"/>
      <c r="O447" s="54" t="n"/>
      <c r="P447" s="54" t="n">
        <v>0</v>
      </c>
      <c r="Q447" s="54" t="n">
        <v>537948.312</v>
      </c>
      <c r="R447" s="54" t="n">
        <v>4015306.15420657</v>
      </c>
      <c r="S447" s="54" t="n">
        <f aca="false" ca="false" dt2D="false" dtr="false" t="normal">+Z447-M447</f>
        <v>0</v>
      </c>
      <c r="T447" s="54" t="n">
        <f aca="false" ca="false" dt2D="false" dtr="false" t="normal">$M447/($J447+$K447)</f>
        <v>1318.3699991911787</v>
      </c>
      <c r="U447" s="54" t="n">
        <f aca="false" ca="false" dt2D="false" dtr="false" t="normal">$M447/($J447+$K447)</f>
        <v>1318.3699991911787</v>
      </c>
      <c r="V447" s="52" t="n">
        <v>2026</v>
      </c>
      <c r="W447" s="56" t="n">
        <v>0</v>
      </c>
      <c r="X447" s="56" t="n">
        <f aca="false" ca="false" dt2D="false" dtr="false" t="normal">+(J447*12.98+K447*25.97)*12</f>
        <v>537948.3119999999</v>
      </c>
      <c r="Y447" s="56" t="n">
        <f aca="false" ca="false" dt2D="false" dtr="false" t="normal">+(J447*12.98+K447*25.97)*12*30-'[3]Лист1'!$AQ$683</f>
        <v>7691227.189999998</v>
      </c>
      <c r="Z447" s="72" t="n">
        <f aca="false" ca="true" dt2D="false" dtr="false" t="normal">SUBTOTAL(9, AA447:AO447)</f>
        <v>4553254.466206574</v>
      </c>
      <c r="AA447" s="58" t="n"/>
      <c r="AB447" s="58" t="n">
        <v>3965675.19</v>
      </c>
      <c r="AC447" s="58" t="n"/>
      <c r="AD447" s="58" t="n"/>
      <c r="AE447" s="63" t="n"/>
      <c r="AF447" s="58" t="n"/>
      <c r="AG447" s="58" t="n">
        <v>0</v>
      </c>
      <c r="AH447" s="58" t="n"/>
      <c r="AI447" s="63" t="n"/>
      <c r="AJ447" s="58" t="n"/>
      <c r="AK447" s="63" t="n"/>
      <c r="AL447" s="63" t="n"/>
      <c r="AM447" s="62" t="n">
        <v>455325.4469</v>
      </c>
      <c r="AN447" s="62" t="n">
        <v>45532.54469</v>
      </c>
      <c r="AO447" s="62" t="n">
        <v>86721.284616574</v>
      </c>
      <c r="AP447" s="4" t="n">
        <f aca="false" ca="false" dt2D="false" dtr="false" t="normal">COUNTIF(AA447:AL447, "&gt;0")</f>
        <v>1</v>
      </c>
      <c r="AQ447" s="4" t="n">
        <f aca="false" ca="false" dt2D="false" dtr="false" t="normal">COUNTIF(AM447:AO447, "&gt;0")</f>
        <v>3</v>
      </c>
      <c r="AR447" s="4" t="n">
        <f aca="false" ca="false" dt2D="false" dtr="false" t="normal">+AP447+AQ447</f>
        <v>4</v>
      </c>
    </row>
    <row customHeight="true" ht="12.75" outlineLevel="0" r="448">
      <c r="A448" s="49" t="n">
        <f aca="false" ca="false" dt2D="false" dtr="false" t="normal">+A447+1</f>
        <v>434</v>
      </c>
      <c r="B448" s="49" t="n">
        <f aca="false" ca="false" dt2D="false" dtr="false" t="normal">+B447+1</f>
        <v>205</v>
      </c>
      <c r="C448" s="50" t="s">
        <v>115</v>
      </c>
      <c r="D448" s="49" t="s">
        <v>571</v>
      </c>
      <c r="E448" s="53" t="s">
        <v>411</v>
      </c>
      <c r="F448" s="52" t="s">
        <v>56</v>
      </c>
      <c r="G448" s="52" t="n">
        <v>4</v>
      </c>
      <c r="H448" s="52" t="n">
        <v>3</v>
      </c>
      <c r="I448" s="53" t="n">
        <v>3049.5</v>
      </c>
      <c r="J448" s="53" t="n">
        <v>2277.6</v>
      </c>
      <c r="K448" s="53" t="n">
        <v>771.9</v>
      </c>
      <c r="L448" s="51" t="n">
        <v>94</v>
      </c>
      <c r="M448" s="54" t="n">
        <f aca="false" ca="false" dt2D="false" dtr="false" t="normal">SUM(N448:R448)</f>
        <v>1828693.6699999997</v>
      </c>
      <c r="N448" s="54" t="n"/>
      <c r="O448" s="54" t="n"/>
      <c r="P448" s="54" t="n">
        <v>0</v>
      </c>
      <c r="Q448" s="54" t="n">
        <v>595313.892</v>
      </c>
      <c r="R448" s="54" t="n">
        <v>1233379.778</v>
      </c>
      <c r="S448" s="54" t="n">
        <f aca="false" ca="false" dt2D="false" dtr="false" t="normal">+Z448-M448</f>
        <v>0</v>
      </c>
      <c r="T448" s="54" t="n">
        <f aca="false" ca="false" dt2D="false" dtr="false" t="normal">$M448/($J448+$K448)</f>
        <v>599.6700016396129</v>
      </c>
      <c r="U448" s="54" t="n">
        <f aca="false" ca="false" dt2D="false" dtr="false" t="normal">$M448/($J448+$K448)</f>
        <v>599.6700016396129</v>
      </c>
      <c r="V448" s="52" t="n">
        <v>2026</v>
      </c>
      <c r="W448" s="56" t="n">
        <v>0</v>
      </c>
      <c r="X448" s="56" t="n">
        <f aca="false" ca="false" dt2D="false" dtr="false" t="normal">+(J448*12.98+K448*25.97)*12</f>
        <v>595313.892</v>
      </c>
      <c r="Y448" s="56" t="n">
        <f aca="false" ca="false" dt2D="false" dtr="false" t="normal">+(J448*12.98+K448*25.97)*12*30-'[3]Лист1'!$AQ$677</f>
        <v>16056128.109999998</v>
      </c>
      <c r="Z448" s="72" t="n">
        <f aca="false" ca="true" dt2D="false" dtr="false" t="normal">SUBTOTAL(9, AA448:AO448)</f>
        <v>1828693.6699999997</v>
      </c>
      <c r="AA448" s="58" t="n"/>
      <c r="AB448" s="58" t="n"/>
      <c r="AC448" s="58" t="n"/>
      <c r="AD448" s="58" t="n"/>
      <c r="AE448" s="58" t="n">
        <v>1234796.14</v>
      </c>
      <c r="AF448" s="58" t="n"/>
      <c r="AG448" s="58" t="n">
        <v>0</v>
      </c>
      <c r="AH448" s="58" t="n"/>
      <c r="AI448" s="58" t="n"/>
      <c r="AJ448" s="58" t="n"/>
      <c r="AK448" s="58" t="n"/>
      <c r="AL448" s="58" t="n"/>
      <c r="AM448" s="58" t="n">
        <v>548608.1</v>
      </c>
      <c r="AN448" s="58" t="n">
        <v>18286.94</v>
      </c>
      <c r="AO448" s="58" t="n">
        <v>27002.49</v>
      </c>
      <c r="AP448" s="4" t="n">
        <f aca="false" ca="false" dt2D="false" dtr="false" t="normal">COUNTIF(AA448:AL448, "&gt;0")</f>
        <v>1</v>
      </c>
      <c r="AQ448" s="4" t="n">
        <f aca="false" ca="false" dt2D="false" dtr="false" t="normal">COUNTIF(AM448:AO448, "&gt;0")</f>
        <v>3</v>
      </c>
      <c r="AR448" s="4" t="n">
        <f aca="false" ca="false" dt2D="false" dtr="false" t="normal">+AP448+AQ448</f>
        <v>4</v>
      </c>
    </row>
    <row customHeight="true" ht="12.75" outlineLevel="0" r="449">
      <c r="A449" s="49" t="n">
        <f aca="false" ca="false" dt2D="false" dtr="false" t="normal">+A448+1</f>
        <v>435</v>
      </c>
      <c r="B449" s="49" t="n">
        <f aca="false" ca="false" dt2D="false" dtr="false" t="normal">+B448+1</f>
        <v>206</v>
      </c>
      <c r="C449" s="50" t="s">
        <v>115</v>
      </c>
      <c r="D449" s="49" t="s">
        <v>572</v>
      </c>
      <c r="E449" s="53" t="s">
        <v>247</v>
      </c>
      <c r="F449" s="52" t="s">
        <v>56</v>
      </c>
      <c r="G449" s="52" t="n">
        <v>4</v>
      </c>
      <c r="H449" s="52" t="n">
        <v>2</v>
      </c>
      <c r="I449" s="53" t="n">
        <v>1241.5</v>
      </c>
      <c r="J449" s="53" t="n">
        <v>1198.6</v>
      </c>
      <c r="K449" s="53" t="n">
        <v>42.9000000000001</v>
      </c>
      <c r="L449" s="51" t="n">
        <v>60</v>
      </c>
      <c r="M449" s="54" t="n">
        <f aca="false" ca="false" dt2D="false" dtr="false" t="normal">SUM(N449:R449)</f>
        <v>744490.3</v>
      </c>
      <c r="N449" s="54" t="n"/>
      <c r="O449" s="54" t="n"/>
      <c r="P449" s="54" t="n">
        <v>0</v>
      </c>
      <c r="Q449" s="54" t="n">
        <v>200063.292</v>
      </c>
      <c r="R449" s="54" t="n">
        <v>544427.008</v>
      </c>
      <c r="S449" s="54" t="n">
        <f aca="false" ca="false" dt2D="false" dtr="false" t="normal">+Z449-M449</f>
        <v>0</v>
      </c>
      <c r="T449" s="54" t="n">
        <f aca="false" ca="false" dt2D="false" dtr="false" t="normal">$M449/($J449+$K449)</f>
        <v>599.6699959726138</v>
      </c>
      <c r="U449" s="54" t="n">
        <f aca="false" ca="false" dt2D="false" dtr="false" t="normal">$M449/($J449+$K449)</f>
        <v>599.6699959726138</v>
      </c>
      <c r="V449" s="52" t="n">
        <v>2026</v>
      </c>
      <c r="W449" s="56" t="n">
        <v>0</v>
      </c>
      <c r="X449" s="56" t="n">
        <f aca="false" ca="false" dt2D="false" dtr="false" t="normal">+(J449*12.98+K449*25.97)*12</f>
        <v>200063.29200000002</v>
      </c>
      <c r="Y449" s="56" t="n">
        <f aca="false" ca="false" dt2D="false" dtr="false" t="normal">+(J449*12.98+K449*25.97)*12*30-'[3]Лист1'!$AQ$685</f>
        <v>1292603.6400000006</v>
      </c>
      <c r="Z449" s="72" t="n">
        <f aca="false" ca="true" dt2D="false" dtr="false" t="normal">SUBTOTAL(9, AA449:AO449)</f>
        <v>744490.3</v>
      </c>
      <c r="AA449" s="58" t="n"/>
      <c r="AB449" s="58" t="n"/>
      <c r="AC449" s="58" t="n"/>
      <c r="AD449" s="58" t="n"/>
      <c r="AE449" s="58" t="n">
        <v>502705.17</v>
      </c>
      <c r="AF449" s="58" t="n"/>
      <c r="AG449" s="58" t="n">
        <v>0</v>
      </c>
      <c r="AH449" s="58" t="n"/>
      <c r="AI449" s="58" t="n"/>
      <c r="AJ449" s="58" t="n"/>
      <c r="AK449" s="58" t="n"/>
      <c r="AL449" s="58" t="n"/>
      <c r="AM449" s="58" t="n">
        <v>223347.09</v>
      </c>
      <c r="AN449" s="58" t="n">
        <v>7444.9</v>
      </c>
      <c r="AO449" s="58" t="n">
        <v>10993.14</v>
      </c>
      <c r="AP449" s="4" t="n">
        <f aca="false" ca="false" dt2D="false" dtr="false" t="normal">COUNTIF(AA449:AL449, "&gt;0")</f>
        <v>1</v>
      </c>
      <c r="AQ449" s="4" t="n">
        <f aca="false" ca="false" dt2D="false" dtr="false" t="normal">COUNTIF(AM449:AO449, "&gt;0")</f>
        <v>3</v>
      </c>
      <c r="AR449" s="4" t="n">
        <f aca="false" ca="false" dt2D="false" dtr="false" t="normal">+AP449+AQ449</f>
        <v>4</v>
      </c>
    </row>
    <row customHeight="true" ht="12.75" outlineLevel="0" r="450">
      <c r="A450" s="49" t="n">
        <f aca="false" ca="false" dt2D="false" dtr="false" t="normal">+A449+1</f>
        <v>436</v>
      </c>
      <c r="B450" s="49" t="n">
        <f aca="false" ca="false" dt2D="false" dtr="false" t="normal">+B449+1</f>
        <v>207</v>
      </c>
      <c r="C450" s="50" t="s">
        <v>115</v>
      </c>
      <c r="D450" s="49" t="s">
        <v>573</v>
      </c>
      <c r="E450" s="53" t="s">
        <v>430</v>
      </c>
      <c r="F450" s="52" t="s">
        <v>56</v>
      </c>
      <c r="G450" s="52" t="n">
        <v>4</v>
      </c>
      <c r="H450" s="52" t="n">
        <v>4</v>
      </c>
      <c r="I450" s="53" t="n">
        <v>1940.1</v>
      </c>
      <c r="J450" s="53" t="n">
        <v>1500.8</v>
      </c>
      <c r="K450" s="53" t="n">
        <v>439.3</v>
      </c>
      <c r="L450" s="51" t="n">
        <v>74</v>
      </c>
      <c r="M450" s="54" t="n">
        <f aca="false" ca="false" dt2D="false" dtr="false" t="normal">SUM(N450:R450)</f>
        <v>3971591.74</v>
      </c>
      <c r="N450" s="54" t="n"/>
      <c r="O450" s="54" t="n"/>
      <c r="P450" s="54" t="n">
        <v>0</v>
      </c>
      <c r="Q450" s="54" t="n">
        <v>778176.6</v>
      </c>
      <c r="R450" s="54" t="n">
        <v>3193415.14</v>
      </c>
      <c r="S450" s="54" t="n">
        <f aca="false" ca="false" dt2D="false" dtr="false" t="normal">+Z450-M450</f>
        <v>0</v>
      </c>
      <c r="T450" s="54" t="n">
        <f aca="false" ca="false" dt2D="false" dtr="false" t="normal">$M450/($J450+$K450)</f>
        <v>2047.1067161486524</v>
      </c>
      <c r="U450" s="54" t="n">
        <f aca="false" ca="false" dt2D="false" dtr="false" t="normal">$M450/($J450+$K450)</f>
        <v>2047.1067161486524</v>
      </c>
      <c r="V450" s="52" t="n">
        <v>2026</v>
      </c>
      <c r="W450" s="56" t="n">
        <v>407508.54</v>
      </c>
      <c r="X450" s="56" t="n">
        <f aca="false" ca="false" dt2D="false" dtr="false" t="normal">+(J450*12.98+K450*25.97)*12</f>
        <v>370668.06</v>
      </c>
      <c r="Y450" s="56" t="n">
        <f aca="false" ca="false" dt2D="false" dtr="false" t="normal">+(J450*12.98+K450*25.97)*12*30</f>
        <v>11120041.8</v>
      </c>
      <c r="Z450" s="72" t="n">
        <f aca="false" ca="true" dt2D="false" dtr="false" t="normal">SUBTOTAL(9, AA450:AO450)</f>
        <v>3971591.74</v>
      </c>
      <c r="AA450" s="58" t="n"/>
      <c r="AB450" s="58" t="n"/>
      <c r="AC450" s="58" t="n"/>
      <c r="AD450" s="58" t="n"/>
      <c r="AE450" s="58" t="n">
        <v>785580.58</v>
      </c>
      <c r="AF450" s="58" t="n"/>
      <c r="AG450" s="58" t="n">
        <v>0</v>
      </c>
      <c r="AH450" s="58" t="n"/>
      <c r="AI450" s="58" t="n"/>
      <c r="AJ450" s="58" t="n"/>
      <c r="AK450" s="63" t="n"/>
      <c r="AL450" s="63" t="n"/>
      <c r="AM450" s="58" t="n">
        <v>2525127.46</v>
      </c>
      <c r="AN450" s="58" t="n">
        <v>229244.35</v>
      </c>
      <c r="AO450" s="58" t="n">
        <v>431639.35</v>
      </c>
      <c r="AP450" s="4" t="n">
        <f aca="false" ca="false" dt2D="false" dtr="false" t="normal">COUNTIF(AA450:AL450, "&gt;0")</f>
        <v>1</v>
      </c>
      <c r="AQ450" s="4" t="n">
        <f aca="false" ca="false" dt2D="false" dtr="false" t="normal">COUNTIF(AM450:AO450, "&gt;0")</f>
        <v>3</v>
      </c>
      <c r="AR450" s="4" t="n">
        <f aca="false" ca="false" dt2D="false" dtr="false" t="normal">+AP450+AQ450</f>
        <v>4</v>
      </c>
    </row>
    <row customFormat="true" customHeight="true" ht="12.75" outlineLevel="0" r="451" s="80">
      <c r="A451" s="49" t="n">
        <f aca="false" ca="false" dt2D="false" dtr="false" t="normal">+A450+1</f>
        <v>437</v>
      </c>
      <c r="B451" s="49" t="n">
        <f aca="false" ca="false" dt2D="false" dtr="false" t="normal">+B450+1</f>
        <v>208</v>
      </c>
      <c r="C451" s="50" t="s">
        <v>115</v>
      </c>
      <c r="D451" s="49" t="s">
        <v>574</v>
      </c>
      <c r="E451" s="53" t="s">
        <v>130</v>
      </c>
      <c r="F451" s="52" t="s">
        <v>56</v>
      </c>
      <c r="G451" s="52" t="s">
        <v>186</v>
      </c>
      <c r="H451" s="52" t="s">
        <v>219</v>
      </c>
      <c r="I451" s="53" t="n">
        <v>2017.1</v>
      </c>
      <c r="J451" s="53" t="n">
        <v>1568.7</v>
      </c>
      <c r="K451" s="53" t="n">
        <v>241.9</v>
      </c>
      <c r="L451" s="51" t="n">
        <v>64</v>
      </c>
      <c r="M451" s="54" t="n">
        <f aca="false" ca="false" dt2D="false" dtr="false" t="normal">SUM(N451:R451)</f>
        <v>4796312.23</v>
      </c>
      <c r="N451" s="54" t="n"/>
      <c r="O451" s="54" t="n">
        <v>1375678.202</v>
      </c>
      <c r="P451" s="54" t="n"/>
      <c r="Q451" s="54" t="n">
        <v>319726.428</v>
      </c>
      <c r="R451" s="54" t="n">
        <v>3100907.6</v>
      </c>
      <c r="S451" s="54" t="n">
        <f aca="false" ca="false" dt2D="false" dtr="false" t="normal">+Z451-M451</f>
        <v>0</v>
      </c>
      <c r="T451" s="54" t="n">
        <f aca="false" ca="false" dt2D="false" dtr="false" t="normal">$M451/($J451+$K451)</f>
        <v>2649.0181321109026</v>
      </c>
      <c r="U451" s="54" t="n">
        <f aca="false" ca="false" dt2D="false" dtr="false" t="normal">$M451/($J451+$K451)</f>
        <v>2649.0181321109026</v>
      </c>
      <c r="V451" s="52" t="n">
        <v>2026</v>
      </c>
      <c r="W451" s="56" t="n"/>
      <c r="X451" s="56" t="n">
        <f aca="false" ca="false" dt2D="false" dtr="false" t="normal">+(J451*12.98+K451*25.97)*12</f>
        <v>319726.428</v>
      </c>
      <c r="Y451" s="56" t="n">
        <f aca="false" ca="false" dt2D="false" dtr="false" t="normal">+(J451*12.98+K451*25.97)*12*30-'[1]Лист1'!$AQ$316</f>
        <v>3100907.5999999996</v>
      </c>
      <c r="Z451" s="72" t="n">
        <f aca="false" ca="true" dt2D="false" dtr="false" t="normal">SUBTOTAL(9, AA451:AO451)</f>
        <v>4796312.23</v>
      </c>
      <c r="AA451" s="58" t="n"/>
      <c r="AB451" s="58" t="n"/>
      <c r="AC451" s="58" t="n"/>
      <c r="AD451" s="58" t="n"/>
      <c r="AE451" s="58" t="n"/>
      <c r="AF451" s="58" t="n"/>
      <c r="AG451" s="58" t="n"/>
      <c r="AH451" s="58" t="n"/>
      <c r="AI451" s="58" t="n"/>
      <c r="AJ451" s="58" t="n"/>
      <c r="AK451" s="58" t="n"/>
      <c r="AL451" s="59" t="n">
        <v>4796312.23</v>
      </c>
      <c r="AM451" s="59" t="n"/>
      <c r="AN451" s="59" t="n"/>
      <c r="AO451" s="59" t="n"/>
      <c r="AP451" s="4" t="n">
        <f aca="false" ca="false" dt2D="false" dtr="false" t="normal">COUNTIF(AA451:AL451, "&gt;0")</f>
        <v>1</v>
      </c>
      <c r="AQ451" s="4" t="n">
        <f aca="false" ca="false" dt2D="false" dtr="false" t="normal">COUNTIF(AM451:AO451, "&gt;0")</f>
        <v>0</v>
      </c>
      <c r="AR451" s="4" t="n">
        <f aca="false" ca="false" dt2D="false" dtr="false" t="normal">+AP451+AQ451</f>
        <v>1</v>
      </c>
    </row>
    <row customHeight="true" ht="12.75" outlineLevel="0" r="452">
      <c r="A452" s="49" t="n">
        <f aca="false" ca="false" dt2D="false" dtr="false" t="normal">+A451+1</f>
        <v>438</v>
      </c>
      <c r="B452" s="49" t="n">
        <f aca="false" ca="false" dt2D="false" dtr="false" t="normal">+B451+1</f>
        <v>209</v>
      </c>
      <c r="C452" s="50" t="s">
        <v>115</v>
      </c>
      <c r="D452" s="49" t="s">
        <v>575</v>
      </c>
      <c r="E452" s="53" t="s">
        <v>119</v>
      </c>
      <c r="F452" s="52" t="s">
        <v>56</v>
      </c>
      <c r="G452" s="52" t="n">
        <v>7</v>
      </c>
      <c r="H452" s="52" t="n">
        <v>1</v>
      </c>
      <c r="I452" s="53" t="n">
        <v>3593.4</v>
      </c>
      <c r="J452" s="53" t="n">
        <v>3184.5</v>
      </c>
      <c r="K452" s="53" t="n">
        <v>408.9</v>
      </c>
      <c r="L452" s="51" t="n">
        <v>57</v>
      </c>
      <c r="M452" s="54" t="n">
        <f aca="false" ca="false" dt2D="false" dtr="false" t="normal">SUM(N452:R452)</f>
        <v>3591360</v>
      </c>
      <c r="N452" s="54" t="n"/>
      <c r="O452" s="54" t="n">
        <v>3591360</v>
      </c>
      <c r="P452" s="54" t="n">
        <v>0</v>
      </c>
      <c r="Q452" s="54" t="n">
        <v>0</v>
      </c>
      <c r="R452" s="54" t="n">
        <v>0</v>
      </c>
      <c r="S452" s="54" t="n">
        <f aca="false" ca="false" dt2D="false" dtr="false" t="normal">+Z452-M452</f>
        <v>0</v>
      </c>
      <c r="T452" s="54" t="n">
        <f aca="false" ca="false" dt2D="false" dtr="false" t="normal">$M452/($J452+$K452)</f>
        <v>999.4322925363166</v>
      </c>
      <c r="U452" s="54" t="n">
        <f aca="false" ca="false" dt2D="false" dtr="false" t="normal">$M452/($J452+$K452)</f>
        <v>999.4322925363166</v>
      </c>
      <c r="V452" s="52" t="n">
        <v>2026</v>
      </c>
      <c r="W452" s="58" t="n"/>
      <c r="X452" s="58" t="n"/>
      <c r="Y452" s="58" t="n"/>
      <c r="Z452" s="72" t="n">
        <f aca="false" ca="true" dt2D="false" dtr="false" t="normal">SUBTOTAL(9, AA452:AO452)</f>
        <v>3591360</v>
      </c>
      <c r="AA452" s="58" t="n"/>
      <c r="AB452" s="58" t="n"/>
      <c r="AC452" s="58" t="n"/>
      <c r="AD452" s="58" t="n"/>
      <c r="AE452" s="58" t="n"/>
      <c r="AF452" s="58" t="n"/>
      <c r="AG452" s="58" t="n">
        <v>0</v>
      </c>
      <c r="AH452" s="58" t="n">
        <v>3373924.70016</v>
      </c>
      <c r="AI452" s="58" t="n"/>
      <c r="AJ452" s="58" t="n"/>
      <c r="AK452" s="58" t="n"/>
      <c r="AL452" s="58" t="n"/>
      <c r="AM452" s="58" t="n">
        <v>107740.8</v>
      </c>
      <c r="AN452" s="58" t="n">
        <v>35913.6</v>
      </c>
      <c r="AO452" s="58" t="n">
        <v>73780.89984</v>
      </c>
      <c r="AP452" s="4" t="n">
        <f aca="false" ca="false" dt2D="false" dtr="false" t="normal">COUNTIF(AA452:AL452, "&gt;0")</f>
        <v>1</v>
      </c>
      <c r="AQ452" s="4" t="n">
        <f aca="false" ca="false" dt2D="false" dtr="false" t="normal">COUNTIF(AM452:AO452, "&gt;0")</f>
        <v>3</v>
      </c>
      <c r="AR452" s="4" t="n">
        <f aca="false" ca="false" dt2D="false" dtr="false" t="normal">+AP452+AQ452</f>
        <v>4</v>
      </c>
    </row>
    <row customHeight="true" ht="12.75" outlineLevel="0" r="453">
      <c r="A453" s="49" t="n">
        <f aca="false" ca="false" dt2D="false" dtr="false" t="normal">+A452+1</f>
        <v>439</v>
      </c>
      <c r="B453" s="49" t="n">
        <f aca="false" ca="false" dt2D="false" dtr="false" t="normal">+B452+1</f>
        <v>210</v>
      </c>
      <c r="C453" s="50" t="s">
        <v>115</v>
      </c>
      <c r="D453" s="49" t="s">
        <v>576</v>
      </c>
      <c r="E453" s="53" t="s">
        <v>132</v>
      </c>
      <c r="F453" s="52" t="s">
        <v>56</v>
      </c>
      <c r="G453" s="52" t="n">
        <v>4</v>
      </c>
      <c r="H453" s="52" t="n">
        <v>4</v>
      </c>
      <c r="I453" s="53" t="n">
        <v>3440.3</v>
      </c>
      <c r="J453" s="53" t="n">
        <v>3440.3</v>
      </c>
      <c r="K453" s="53" t="n">
        <v>0</v>
      </c>
      <c r="L453" s="51" t="n">
        <v>163</v>
      </c>
      <c r="M453" s="54" t="n">
        <f aca="false" ca="false" dt2D="false" dtr="false" t="normal">SUM(N453:R453)</f>
        <v>5205595.08</v>
      </c>
      <c r="N453" s="54" t="n"/>
      <c r="O453" s="54" t="n">
        <v>331983.502</v>
      </c>
      <c r="P453" s="54" t="n">
        <v>0</v>
      </c>
      <c r="Q453" s="54" t="n">
        <v>535861.128</v>
      </c>
      <c r="R453" s="54" t="n">
        <v>4337750.45</v>
      </c>
      <c r="S453" s="54" t="n">
        <f aca="false" ca="false" dt2D="false" dtr="false" t="normal">+Z453-M453</f>
        <v>0</v>
      </c>
      <c r="T453" s="54" t="n">
        <f aca="false" ca="false" dt2D="false" dtr="false" t="normal">$M453/($J453+$K453)</f>
        <v>1513.1224253698804</v>
      </c>
      <c r="U453" s="54" t="n">
        <f aca="false" ca="false" dt2D="false" dtr="false" t="normal">$M453/($J453+$K453)</f>
        <v>1513.1224253698804</v>
      </c>
      <c r="V453" s="52" t="n">
        <v>2026</v>
      </c>
      <c r="W453" s="56" t="n">
        <v>0</v>
      </c>
      <c r="X453" s="56" t="n">
        <f aca="false" ca="false" dt2D="false" dtr="false" t="normal">+(J453*12.98+K453*25.97)*12</f>
        <v>535861.128</v>
      </c>
      <c r="Y453" s="56" t="n">
        <f aca="false" ca="false" dt2D="false" dtr="false" t="normal">+(J453*12.98+K453*25.97)*12*30-'[3]Лист1'!$AQ$691</f>
        <v>4337750.449999999</v>
      </c>
      <c r="Z453" s="72" t="n">
        <f aca="false" ca="true" dt2D="false" dtr="false" t="normal">SUBTOTAL(9, AA453:AO453)</f>
        <v>5205595.08</v>
      </c>
      <c r="AA453" s="58" t="n"/>
      <c r="AB453" s="58" t="n">
        <v>3950288.78</v>
      </c>
      <c r="AC453" s="58" t="n"/>
      <c r="AD453" s="58" t="n"/>
      <c r="AE453" s="63" t="n"/>
      <c r="AF453" s="58" t="n"/>
      <c r="AG453" s="58" t="n">
        <v>0</v>
      </c>
      <c r="AH453" s="58" t="n"/>
      <c r="AI453" s="58" t="n"/>
      <c r="AJ453" s="58" t="n"/>
      <c r="AK453" s="58" t="n"/>
      <c r="AL453" s="58" t="n"/>
      <c r="AM453" s="58" t="n">
        <v>1072472.24</v>
      </c>
      <c r="AN453" s="58" t="n">
        <v>65986.33</v>
      </c>
      <c r="AO453" s="58" t="n">
        <v>116847.73</v>
      </c>
      <c r="AP453" s="4" t="n">
        <f aca="false" ca="false" dt2D="false" dtr="false" t="normal">COUNTIF(AA453:AL453, "&gt;0")</f>
        <v>1</v>
      </c>
      <c r="AQ453" s="4" t="n">
        <f aca="false" ca="false" dt2D="false" dtr="false" t="normal">COUNTIF(AM453:AO453, "&gt;0")</f>
        <v>3</v>
      </c>
      <c r="AR453" s="4" t="n">
        <f aca="false" ca="false" dt2D="false" dtr="false" t="normal">+AP453+AQ453</f>
        <v>4</v>
      </c>
    </row>
    <row customHeight="true" ht="12.75" outlineLevel="0" r="454">
      <c r="A454" s="49" t="n">
        <f aca="false" ca="false" dt2D="false" dtr="false" t="normal">+A453+1</f>
        <v>440</v>
      </c>
      <c r="B454" s="49" t="n">
        <f aca="false" ca="false" dt2D="false" dtr="false" t="normal">+B453+1</f>
        <v>211</v>
      </c>
      <c r="C454" s="50" t="s">
        <v>115</v>
      </c>
      <c r="D454" s="49" t="s">
        <v>577</v>
      </c>
      <c r="E454" s="53" t="s">
        <v>226</v>
      </c>
      <c r="F454" s="52" t="s">
        <v>56</v>
      </c>
      <c r="G454" s="52" t="n">
        <v>4</v>
      </c>
      <c r="H454" s="52" t="n">
        <v>4</v>
      </c>
      <c r="I454" s="53" t="n">
        <v>2455</v>
      </c>
      <c r="J454" s="53" t="n">
        <v>2455</v>
      </c>
      <c r="K454" s="53" t="n">
        <v>0</v>
      </c>
      <c r="L454" s="51" t="n">
        <v>116</v>
      </c>
      <c r="M454" s="54" t="n">
        <f aca="false" ca="false" dt2D="false" dtr="false" t="normal">SUM(N454:R454)</f>
        <v>1472189.86</v>
      </c>
      <c r="N454" s="54" t="n"/>
      <c r="O454" s="54" t="n">
        <v>151364.249999998</v>
      </c>
      <c r="P454" s="54" t="n">
        <v>0</v>
      </c>
      <c r="Q454" s="54" t="n">
        <v>382390.8</v>
      </c>
      <c r="R454" s="54" t="n">
        <v>938434.810000002</v>
      </c>
      <c r="S454" s="54" t="n">
        <f aca="false" ca="false" dt2D="false" dtr="false" t="normal">+Z454-M454</f>
        <v>0</v>
      </c>
      <c r="T454" s="54" t="n">
        <f aca="false" ca="false" dt2D="false" dtr="false" t="normal">$M454/($J454+$K454)</f>
        <v>599.6700040733198</v>
      </c>
      <c r="U454" s="54" t="n">
        <f aca="false" ca="false" dt2D="false" dtr="false" t="normal">$M454/($J454+$K454)</f>
        <v>599.6700040733198</v>
      </c>
      <c r="V454" s="52" t="n">
        <v>2026</v>
      </c>
      <c r="W454" s="56" t="n">
        <v>0</v>
      </c>
      <c r="X454" s="56" t="n">
        <f aca="false" ca="false" dt2D="false" dtr="false" t="normal">+(J454*12.98+K454*25.97)*12</f>
        <v>382390.80000000005</v>
      </c>
      <c r="Y454" s="56" t="n">
        <f aca="false" ca="false" dt2D="false" dtr="false" t="normal">+(J454*12.98+K454*25.97)*12*30-'[3]Лист1'!$AQ$697</f>
        <v>938434.8100000024</v>
      </c>
      <c r="Z454" s="72" t="n">
        <f aca="false" ca="true" dt2D="false" dtr="false" t="normal">SUBTOTAL(9, AA454:AO454)</f>
        <v>1472189.86</v>
      </c>
      <c r="AA454" s="58" t="n"/>
      <c r="AB454" s="58" t="n"/>
      <c r="AC454" s="58" t="n"/>
      <c r="AD454" s="58" t="n"/>
      <c r="AE454" s="58" t="n">
        <v>994072.64</v>
      </c>
      <c r="AF454" s="58" t="n"/>
      <c r="AG454" s="58" t="n">
        <v>0</v>
      </c>
      <c r="AH454" s="58" t="n"/>
      <c r="AI454" s="58" t="n"/>
      <c r="AJ454" s="58" t="n"/>
      <c r="AK454" s="58" t="n"/>
      <c r="AL454" s="58" t="n"/>
      <c r="AM454" s="58" t="n">
        <v>441656.96</v>
      </c>
      <c r="AN454" s="58" t="n">
        <v>14721.9</v>
      </c>
      <c r="AO454" s="58" t="n">
        <v>21738.36</v>
      </c>
      <c r="AP454" s="4" t="n">
        <f aca="false" ca="false" dt2D="false" dtr="false" t="normal">COUNTIF(AA454:AL454, "&gt;0")</f>
        <v>1</v>
      </c>
      <c r="AQ454" s="4" t="n">
        <f aca="false" ca="false" dt2D="false" dtr="false" t="normal">COUNTIF(AM454:AO454, "&gt;0")</f>
        <v>3</v>
      </c>
      <c r="AR454" s="4" t="n">
        <f aca="false" ca="false" dt2D="false" dtr="false" t="normal">+AP454+AQ454</f>
        <v>4</v>
      </c>
    </row>
    <row customHeight="true" ht="12.75" outlineLevel="0" r="455">
      <c r="A455" s="49" t="n">
        <f aca="false" ca="false" dt2D="false" dtr="false" t="normal">+A454+1</f>
        <v>441</v>
      </c>
      <c r="B455" s="49" t="n">
        <f aca="false" ca="false" dt2D="false" dtr="false" t="normal">+B454+1</f>
        <v>212</v>
      </c>
      <c r="C455" s="50" t="s">
        <v>115</v>
      </c>
      <c r="D455" s="49" t="s">
        <v>578</v>
      </c>
      <c r="E455" s="53" t="s">
        <v>130</v>
      </c>
      <c r="F455" s="52" t="s">
        <v>56</v>
      </c>
      <c r="G455" s="52" t="n">
        <v>4</v>
      </c>
      <c r="H455" s="52" t="n">
        <v>4</v>
      </c>
      <c r="I455" s="53" t="n">
        <v>2540.8</v>
      </c>
      <c r="J455" s="53" t="n">
        <v>2468.7</v>
      </c>
      <c r="K455" s="53" t="n">
        <v>72.1000000000004</v>
      </c>
      <c r="L455" s="51" t="n">
        <v>146</v>
      </c>
      <c r="M455" s="54" t="n">
        <f aca="false" ca="false" dt2D="false" dtr="false" t="normal">SUM(N455:R455)</f>
        <v>1523641.54</v>
      </c>
      <c r="N455" s="54" t="n"/>
      <c r="O455" s="54" t="n">
        <v>89415.8639999973</v>
      </c>
      <c r="P455" s="54" t="n">
        <v>0</v>
      </c>
      <c r="Q455" s="54" t="n">
        <v>406993.956</v>
      </c>
      <c r="R455" s="54" t="n">
        <v>1027231.72</v>
      </c>
      <c r="S455" s="54" t="n">
        <f aca="false" ca="false" dt2D="false" dtr="false" t="normal">+Z455-M455</f>
        <v>0</v>
      </c>
      <c r="T455" s="54" t="n">
        <f aca="false" ca="false" dt2D="false" dtr="false" t="normal">$M455/($J455+$K455)</f>
        <v>599.6700015743073</v>
      </c>
      <c r="U455" s="54" t="n">
        <f aca="false" ca="false" dt2D="false" dtr="false" t="normal">$M455/($J455+$K455)</f>
        <v>599.6700015743073</v>
      </c>
      <c r="V455" s="52" t="n">
        <v>2026</v>
      </c>
      <c r="W455" s="56" t="n">
        <v>0</v>
      </c>
      <c r="X455" s="56" t="n">
        <f aca="false" ca="false" dt2D="false" dtr="false" t="normal">+(J455*12.98+K455*25.97)*12</f>
        <v>406993.9560000001</v>
      </c>
      <c r="Y455" s="56" t="n">
        <f aca="false" ca="false" dt2D="false" dtr="false" t="normal">+(J455*12.98+K455*25.97)*12*30-'[3]Лист1'!$AQ$698</f>
        <v>1027231.7200000025</v>
      </c>
      <c r="Z455" s="72" t="n">
        <f aca="false" ca="true" dt2D="false" dtr="false" t="normal">SUBTOTAL(9, AA455:AO455)</f>
        <v>1523641.54</v>
      </c>
      <c r="AA455" s="58" t="n"/>
      <c r="AB455" s="58" t="n"/>
      <c r="AC455" s="58" t="n"/>
      <c r="AD455" s="58" t="n"/>
      <c r="AE455" s="58" t="n">
        <v>1028814.57</v>
      </c>
      <c r="AF455" s="58" t="n"/>
      <c r="AG455" s="58" t="n">
        <v>0</v>
      </c>
      <c r="AH455" s="58" t="n"/>
      <c r="AI455" s="58" t="n"/>
      <c r="AJ455" s="58" t="n"/>
      <c r="AK455" s="58" t="n"/>
      <c r="AL455" s="58" t="n"/>
      <c r="AM455" s="58" t="n">
        <v>457092.46</v>
      </c>
      <c r="AN455" s="58" t="n">
        <v>15236.42</v>
      </c>
      <c r="AO455" s="58" t="n">
        <v>22498.09</v>
      </c>
      <c r="AP455" s="4" t="n">
        <f aca="false" ca="false" dt2D="false" dtr="false" t="normal">COUNTIF(AA455:AL455, "&gt;0")</f>
        <v>1</v>
      </c>
      <c r="AQ455" s="4" t="n">
        <f aca="false" ca="false" dt2D="false" dtr="false" t="normal">COUNTIF(AM455:AO455, "&gt;0")</f>
        <v>3</v>
      </c>
      <c r="AR455" s="4" t="n">
        <f aca="false" ca="false" dt2D="false" dtr="false" t="normal">+AP455+AQ455</f>
        <v>4</v>
      </c>
    </row>
    <row customHeight="true" ht="12.75" outlineLevel="0" r="456">
      <c r="A456" s="49" t="n">
        <f aca="false" ca="false" dt2D="false" dtr="false" t="normal">+A455+1</f>
        <v>442</v>
      </c>
      <c r="B456" s="49" t="n">
        <f aca="false" ca="false" dt2D="false" dtr="false" t="normal">+B455+1</f>
        <v>213</v>
      </c>
      <c r="C456" s="50" t="s">
        <v>115</v>
      </c>
      <c r="D456" s="49" t="s">
        <v>579</v>
      </c>
      <c r="E456" s="53" t="s">
        <v>193</v>
      </c>
      <c r="F456" s="52" t="s">
        <v>56</v>
      </c>
      <c r="G456" s="52" t="n">
        <v>4</v>
      </c>
      <c r="H456" s="52" t="n">
        <v>2</v>
      </c>
      <c r="I456" s="53" t="n">
        <v>1782</v>
      </c>
      <c r="J456" s="53" t="n">
        <v>1643.1</v>
      </c>
      <c r="K456" s="53" t="n">
        <v>138.9</v>
      </c>
      <c r="L456" s="51" t="n">
        <v>60</v>
      </c>
      <c r="M456" s="54" t="n">
        <f aca="false" ca="false" dt2D="false" dtr="false" t="normal">SUM(N456:R456)</f>
        <v>10321283.5806</v>
      </c>
      <c r="N456" s="54" t="n"/>
      <c r="O456" s="54" t="n">
        <v>1021338.6286</v>
      </c>
      <c r="P456" s="54" t="n">
        <v>0</v>
      </c>
      <c r="Q456" s="54" t="n">
        <v>323463.392</v>
      </c>
      <c r="R456" s="54" t="n">
        <v>8976481.56</v>
      </c>
      <c r="S456" s="54" t="n">
        <f aca="false" ca="false" dt2D="false" dtr="false" t="normal">+Z456-M456</f>
        <v>0</v>
      </c>
      <c r="T456" s="54" t="n">
        <f aca="false" ca="false" dt2D="false" dtr="false" t="normal">$M456/($J456+$K456)</f>
        <v>5791.966094612795</v>
      </c>
      <c r="U456" s="54" t="n">
        <f aca="false" ca="false" dt2D="false" dtr="false" t="normal">$M456/($J456+$K456)</f>
        <v>5791.966094612795</v>
      </c>
      <c r="V456" s="52" t="n">
        <v>2026</v>
      </c>
      <c r="W456" s="56" t="n">
        <v>24247.34</v>
      </c>
      <c r="X456" s="56" t="n">
        <f aca="false" ca="false" dt2D="false" dtr="false" t="normal">+(J456*12.98+K456*25.97)*12</f>
        <v>299216.05199999997</v>
      </c>
      <c r="Y456" s="56" t="n">
        <f aca="false" ca="false" dt2D="false" dtr="false" t="normal">+(J456*12.98+K456*25.97)*12*30</f>
        <v>8976481.559999999</v>
      </c>
      <c r="Z456" s="72" t="n">
        <f aca="false" ca="true" dt2D="false" dtr="false" t="normal">SUBTOTAL(9, AA456:AO456)</f>
        <v>10321283.580599999</v>
      </c>
      <c r="AA456" s="58" t="n">
        <v>5059790.7</v>
      </c>
      <c r="AB456" s="58" t="n">
        <v>2046163.01</v>
      </c>
      <c r="AC456" s="63" t="n"/>
      <c r="AD456" s="58" t="n">
        <v>1649246.56</v>
      </c>
      <c r="AE456" s="63" t="n"/>
      <c r="AF456" s="58" t="n"/>
      <c r="AG456" s="58" t="n">
        <v>0</v>
      </c>
      <c r="AH456" s="58" t="n"/>
      <c r="AI456" s="58" t="n"/>
      <c r="AJ456" s="58" t="n"/>
      <c r="AK456" s="63" t="n"/>
      <c r="AL456" s="58" t="n"/>
      <c r="AM456" s="62" t="n">
        <v>944234.0424</v>
      </c>
      <c r="AN456" s="62" t="n">
        <v>99908.0082</v>
      </c>
      <c r="AO456" s="62" t="n">
        <v>521941.26</v>
      </c>
      <c r="AP456" s="4" t="n">
        <f aca="false" ca="false" dt2D="false" dtr="false" t="normal">COUNTIF(AA456:AL456, "&gt;0")</f>
        <v>3</v>
      </c>
      <c r="AQ456" s="4" t="n">
        <f aca="false" ca="false" dt2D="false" dtr="false" t="normal">COUNTIF(AM456:AO456, "&gt;0")</f>
        <v>3</v>
      </c>
      <c r="AR456" s="4" t="n">
        <f aca="false" ca="false" dt2D="false" dtr="false" t="normal">+AP456+AQ456</f>
        <v>6</v>
      </c>
    </row>
    <row customHeight="true" ht="12.75" outlineLevel="0" r="457">
      <c r="A457" s="49" t="n">
        <f aca="false" ca="false" dt2D="false" dtr="false" t="normal">+A456+1</f>
        <v>443</v>
      </c>
      <c r="B457" s="49" t="n">
        <f aca="false" ca="false" dt2D="false" dtr="false" t="normal">+B456+1</f>
        <v>214</v>
      </c>
      <c r="C457" s="50" t="s">
        <v>115</v>
      </c>
      <c r="D457" s="49" t="s">
        <v>580</v>
      </c>
      <c r="E457" s="53" t="s">
        <v>161</v>
      </c>
      <c r="F457" s="52" t="s">
        <v>56</v>
      </c>
      <c r="G457" s="52" t="n">
        <v>4</v>
      </c>
      <c r="H457" s="52" t="n">
        <v>4</v>
      </c>
      <c r="I457" s="53" t="n">
        <v>3488.5</v>
      </c>
      <c r="J457" s="53" t="n">
        <v>3488.5</v>
      </c>
      <c r="K457" s="53" t="n">
        <v>0</v>
      </c>
      <c r="L457" s="51" t="n">
        <v>131</v>
      </c>
      <c r="M457" s="54" t="n">
        <f aca="false" ca="false" dt2D="false" dtr="false" t="normal">SUM(N457:R457)</f>
        <v>11122872.94223356</v>
      </c>
      <c r="N457" s="54" t="n"/>
      <c r="O457" s="54" t="n"/>
      <c r="P457" s="54" t="n">
        <v>0</v>
      </c>
      <c r="Q457" s="54" t="n">
        <v>543368.76</v>
      </c>
      <c r="R457" s="54" t="n">
        <v>10579504.1822336</v>
      </c>
      <c r="S457" s="54" t="n">
        <f aca="false" ca="false" dt2D="false" dtr="false" t="normal">+Z457-M457</f>
        <v>0</v>
      </c>
      <c r="T457" s="54" t="n">
        <f aca="false" ca="false" dt2D="false" dtr="false" t="normal">$M457/($J457+$K457)</f>
        <v>3188.440000640264</v>
      </c>
      <c r="U457" s="54" t="n">
        <f aca="false" ca="false" dt2D="false" dtr="false" t="normal">$M457/($J457+$K457)</f>
        <v>3188.440000640264</v>
      </c>
      <c r="V457" s="52" t="n">
        <v>2026</v>
      </c>
      <c r="W457" s="56" t="n">
        <v>0</v>
      </c>
      <c r="X457" s="56" t="n">
        <f aca="false" ca="false" dt2D="false" dtr="false" t="normal">+(J457*12.98+K457*25.97)*12</f>
        <v>543368.76</v>
      </c>
      <c r="Y457" s="56" t="n">
        <f aca="false" ca="false" dt2D="false" dtr="false" t="normal">+(J457*12.98+K457*25.97)*12*30-'[3]Лист1'!$AQ$706</f>
        <v>15048311.71</v>
      </c>
      <c r="Z457" s="72" t="n">
        <f aca="false" ca="true" dt2D="false" dtr="false" t="normal">SUBTOTAL(9, AA457:AO457)</f>
        <v>11122872.94223356</v>
      </c>
      <c r="AA457" s="58" t="n">
        <v>9905207.55</v>
      </c>
      <c r="AB457" s="63" t="n"/>
      <c r="AC457" s="63" t="n"/>
      <c r="AD457" s="63" t="n"/>
      <c r="AE457" s="58" t="n"/>
      <c r="AF457" s="58" t="n"/>
      <c r="AG457" s="58" t="n">
        <v>0</v>
      </c>
      <c r="AH457" s="58" t="n"/>
      <c r="AI457" s="58" t="n"/>
      <c r="AJ457" s="58" t="n"/>
      <c r="AK457" s="58" t="n"/>
      <c r="AL457" s="63" t="n"/>
      <c r="AM457" s="62" t="n">
        <v>889829.8352</v>
      </c>
      <c r="AN457" s="62" t="n">
        <v>111228.7294</v>
      </c>
      <c r="AO457" s="62" t="n">
        <v>216606.82763356</v>
      </c>
      <c r="AP457" s="4" t="n">
        <f aca="false" ca="false" dt2D="false" dtr="false" t="normal">COUNTIF(AA457:AL457, "&gt;0")</f>
        <v>1</v>
      </c>
      <c r="AQ457" s="4" t="n">
        <f aca="false" ca="false" dt2D="false" dtr="false" t="normal">COUNTIF(AM457:AO457, "&gt;0")</f>
        <v>3</v>
      </c>
      <c r="AR457" s="4" t="n">
        <f aca="false" ca="false" dt2D="false" dtr="false" t="normal">+AP457+AQ457</f>
        <v>4</v>
      </c>
    </row>
    <row customHeight="true" ht="12.75" outlineLevel="0" r="458">
      <c r="A458" s="49" t="n">
        <f aca="false" ca="false" dt2D="false" dtr="false" t="normal">+A457+1</f>
        <v>444</v>
      </c>
      <c r="B458" s="49" t="n">
        <f aca="false" ca="false" dt2D="false" dtr="false" t="normal">+B457+1</f>
        <v>215</v>
      </c>
      <c r="C458" s="50" t="s">
        <v>115</v>
      </c>
      <c r="D458" s="49" t="s">
        <v>581</v>
      </c>
      <c r="E458" s="53" t="s">
        <v>119</v>
      </c>
      <c r="F458" s="52" t="s">
        <v>56</v>
      </c>
      <c r="G458" s="52" t="n">
        <v>9</v>
      </c>
      <c r="H458" s="52" t="n">
        <v>2</v>
      </c>
      <c r="I458" s="53" t="n">
        <v>4701.1</v>
      </c>
      <c r="J458" s="53" t="n">
        <v>4701.1</v>
      </c>
      <c r="K458" s="53" t="n">
        <v>0</v>
      </c>
      <c r="L458" s="51" t="n">
        <v>193</v>
      </c>
      <c r="M458" s="54" t="n">
        <f aca="false" ca="false" dt2D="false" dtr="false" t="normal">SUM(N458:R458)</f>
        <v>7182720</v>
      </c>
      <c r="N458" s="54" t="n"/>
      <c r="O458" s="54" t="n">
        <v>2641577.18</v>
      </c>
      <c r="P458" s="54" t="n">
        <v>0</v>
      </c>
      <c r="Q458" s="54" t="n">
        <v>4541142.82</v>
      </c>
      <c r="R458" s="54" t="n">
        <v>0</v>
      </c>
      <c r="S458" s="54" t="n">
        <f aca="false" ca="false" dt2D="false" dtr="false" t="normal">+Z458-M458</f>
        <v>0</v>
      </c>
      <c r="T458" s="54" t="n">
        <f aca="false" ca="false" dt2D="false" dtr="false" t="normal">$M458/($J458+$K458)</f>
        <v>1527.8807087702876</v>
      </c>
      <c r="U458" s="54" t="n">
        <f aca="false" ca="false" dt2D="false" dtr="false" t="normal">$M458/($J458+$K458)</f>
        <v>1527.8807087702876</v>
      </c>
      <c r="V458" s="52" t="n">
        <v>2026</v>
      </c>
      <c r="W458" s="58" t="n"/>
      <c r="X458" s="58" t="n"/>
      <c r="Y458" s="58" t="n"/>
      <c r="Z458" s="72" t="n">
        <f aca="false" ca="true" dt2D="false" dtr="false" t="normal">SUBTOTAL(9, AA458:AO458)</f>
        <v>7182720</v>
      </c>
      <c r="AA458" s="58" t="n"/>
      <c r="AB458" s="58" t="n"/>
      <c r="AC458" s="58" t="n"/>
      <c r="AD458" s="58" t="n"/>
      <c r="AE458" s="58" t="n"/>
      <c r="AF458" s="58" t="n"/>
      <c r="AG458" s="58" t="n">
        <v>0</v>
      </c>
      <c r="AH458" s="58" t="n">
        <v>6747849.40032</v>
      </c>
      <c r="AI458" s="58" t="n"/>
      <c r="AJ458" s="58" t="n"/>
      <c r="AK458" s="58" t="n"/>
      <c r="AL458" s="58" t="n"/>
      <c r="AM458" s="58" t="n">
        <v>215481.6</v>
      </c>
      <c r="AN458" s="58" t="n">
        <v>71827.2</v>
      </c>
      <c r="AO458" s="58" t="n">
        <v>147561.79968</v>
      </c>
      <c r="AP458" s="4" t="n">
        <f aca="false" ca="false" dt2D="false" dtr="false" t="normal">COUNTIF(AA458:AL458, "&gt;0")</f>
        <v>1</v>
      </c>
      <c r="AQ458" s="4" t="n">
        <f aca="false" ca="false" dt2D="false" dtr="false" t="normal">COUNTIF(AM458:AO458, "&gt;0")</f>
        <v>3</v>
      </c>
      <c r="AR458" s="4" t="n">
        <f aca="false" ca="false" dt2D="false" dtr="false" t="normal">+AP458+AQ458</f>
        <v>4</v>
      </c>
    </row>
    <row customHeight="true" ht="12.75" outlineLevel="0" r="459">
      <c r="A459" s="49" t="n">
        <f aca="false" ca="false" dt2D="false" dtr="false" t="normal">+A458+1</f>
        <v>445</v>
      </c>
      <c r="B459" s="49" t="n">
        <f aca="false" ca="false" dt2D="false" dtr="false" t="normal">+B458+1</f>
        <v>216</v>
      </c>
      <c r="C459" s="50" t="s">
        <v>115</v>
      </c>
      <c r="D459" s="49" t="s">
        <v>582</v>
      </c>
      <c r="E459" s="53" t="s">
        <v>65</v>
      </c>
      <c r="F459" s="52" t="s">
        <v>56</v>
      </c>
      <c r="G459" s="52" t="n">
        <v>4</v>
      </c>
      <c r="H459" s="52" t="n">
        <v>4</v>
      </c>
      <c r="I459" s="53" t="n">
        <v>2906.5</v>
      </c>
      <c r="J459" s="53" t="n">
        <v>2004.3</v>
      </c>
      <c r="K459" s="53" t="n">
        <v>902.2</v>
      </c>
      <c r="L459" s="51" t="n">
        <v>104</v>
      </c>
      <c r="M459" s="54" t="n">
        <f aca="false" ca="false" dt2D="false" dtr="false" t="normal">SUM(N459:R459)</f>
        <v>2046134</v>
      </c>
      <c r="N459" s="54" t="n"/>
      <c r="O459" s="54" t="n"/>
      <c r="P459" s="54" t="n">
        <v>0</v>
      </c>
      <c r="Q459" s="54" t="n">
        <v>593351.376</v>
      </c>
      <c r="R459" s="54" t="n">
        <v>1452782.624</v>
      </c>
      <c r="S459" s="54" t="n">
        <f aca="false" ca="false" dt2D="false" dtr="false" t="normal">+Z459-M459</f>
        <v>0</v>
      </c>
      <c r="T459" s="54" t="n">
        <f aca="false" ca="false" dt2D="false" dtr="false" t="normal">$M459/($J459+$K459)</f>
        <v>703.9855496301393</v>
      </c>
      <c r="U459" s="54" t="n">
        <f aca="false" ca="false" dt2D="false" dtr="false" t="normal">$M459/($J459+$K459)</f>
        <v>703.9855496301393</v>
      </c>
      <c r="V459" s="52" t="n">
        <v>2026</v>
      </c>
      <c r="W459" s="56" t="n">
        <v>0</v>
      </c>
      <c r="X459" s="56" t="n">
        <f aca="false" ca="false" dt2D="false" dtr="false" t="normal">+(J459*12.98+K459*25.97)*12</f>
        <v>593351.376</v>
      </c>
      <c r="Y459" s="56" t="n">
        <f aca="false" ca="false" dt2D="false" dtr="false" t="normal">+(J459*12.98+K459*25.97)*12*30-'[3]Лист1'!$AQ$720</f>
        <v>3505953.750000002</v>
      </c>
      <c r="Z459" s="72" t="n">
        <f aca="false" ca="true" dt2D="false" dtr="false" t="normal">SUBTOTAL(9, AA459:AO459)</f>
        <v>2046134</v>
      </c>
      <c r="AA459" s="58" t="n"/>
      <c r="AB459" s="58" t="n"/>
      <c r="AC459" s="58" t="n"/>
      <c r="AD459" s="58" t="n"/>
      <c r="AE459" s="58" t="n">
        <v>1381619.25</v>
      </c>
      <c r="AF459" s="58" t="n"/>
      <c r="AG459" s="58" t="n">
        <v>0</v>
      </c>
      <c r="AH459" s="58" t="n"/>
      <c r="AI459" s="58" t="n"/>
      <c r="AJ459" s="58" t="n"/>
      <c r="AK459" s="58" t="n"/>
      <c r="AL459" s="58" t="n"/>
      <c r="AM459" s="58" t="n">
        <v>613840.2</v>
      </c>
      <c r="AN459" s="58" t="n">
        <v>20461.34</v>
      </c>
      <c r="AO459" s="58" t="n">
        <v>30213.21</v>
      </c>
      <c r="AP459" s="4" t="n">
        <f aca="false" ca="false" dt2D="false" dtr="false" t="normal">COUNTIF(AA459:AL459, "&gt;0")</f>
        <v>1</v>
      </c>
      <c r="AQ459" s="4" t="n">
        <f aca="false" ca="false" dt2D="false" dtr="false" t="normal">COUNTIF(AM459:AO459, "&gt;0")</f>
        <v>3</v>
      </c>
      <c r="AR459" s="4" t="n">
        <f aca="false" ca="false" dt2D="false" dtr="false" t="normal">+AP459+AQ459</f>
        <v>4</v>
      </c>
    </row>
    <row customHeight="true" ht="12.75" outlineLevel="0" r="460">
      <c r="A460" s="49" t="n">
        <f aca="false" ca="false" dt2D="false" dtr="false" t="normal">+A459+1</f>
        <v>446</v>
      </c>
      <c r="B460" s="49" t="n">
        <f aca="false" ca="false" dt2D="false" dtr="false" t="normal">+B459+1</f>
        <v>217</v>
      </c>
      <c r="C460" s="50" t="s">
        <v>115</v>
      </c>
      <c r="D460" s="49" t="s">
        <v>583</v>
      </c>
      <c r="E460" s="53" t="s">
        <v>226</v>
      </c>
      <c r="F460" s="52" t="s">
        <v>56</v>
      </c>
      <c r="G460" s="52" t="n">
        <v>4</v>
      </c>
      <c r="H460" s="52" t="n">
        <v>2</v>
      </c>
      <c r="I460" s="53" t="n">
        <v>1250.1</v>
      </c>
      <c r="J460" s="53" t="n">
        <v>1250.1</v>
      </c>
      <c r="K460" s="53" t="n">
        <v>0</v>
      </c>
      <c r="L460" s="51" t="n">
        <v>47</v>
      </c>
      <c r="M460" s="54" t="n">
        <f aca="false" ca="false" dt2D="false" dtr="false" t="normal">SUM(N460:R460)</f>
        <v>5805002.57</v>
      </c>
      <c r="N460" s="54" t="n"/>
      <c r="O460" s="54" t="n"/>
      <c r="P460" s="54" t="n">
        <v>0</v>
      </c>
      <c r="Q460" s="54" t="n">
        <v>194715.576</v>
      </c>
      <c r="R460" s="54" t="n">
        <v>5610286.994</v>
      </c>
      <c r="S460" s="54" t="n">
        <f aca="false" ca="false" dt2D="false" dtr="false" t="normal">+Z460-M460</f>
        <v>0</v>
      </c>
      <c r="T460" s="54" t="n">
        <f aca="false" ca="false" dt2D="false" dtr="false" t="normal">$M460/($J460+$K460)</f>
        <v>4643.630565554756</v>
      </c>
      <c r="U460" s="54" t="n">
        <f aca="false" ca="false" dt2D="false" dtr="false" t="normal">$M460/($J460+$K460)</f>
        <v>4643.630565554756</v>
      </c>
      <c r="V460" s="52" t="n">
        <v>2026</v>
      </c>
      <c r="W460" s="56" t="n">
        <v>0</v>
      </c>
      <c r="X460" s="56" t="n">
        <f aca="false" ca="false" dt2D="false" dtr="false" t="normal">+(J460*12.98+K460*25.97)*12</f>
        <v>194715.576</v>
      </c>
      <c r="Y460" s="56" t="n">
        <f aca="false" ca="false" dt2D="false" dtr="false" t="normal">+(J460*12.98+K460*25.97)*12*30-'[3]Лист1'!$AQ$726</f>
        <v>5746909.640000001</v>
      </c>
      <c r="Z460" s="72" t="n">
        <f aca="false" ca="true" dt2D="false" dtr="false" t="normal">SUBTOTAL(9, AA460:AO460)</f>
        <v>5805002.57</v>
      </c>
      <c r="AA460" s="58" t="n"/>
      <c r="AB460" s="58" t="n"/>
      <c r="AC460" s="58" t="n">
        <v>1517334.13</v>
      </c>
      <c r="AD460" s="58" t="n">
        <v>1156971.45</v>
      </c>
      <c r="AE460" s="58" t="n"/>
      <c r="AF460" s="58" t="n"/>
      <c r="AG460" s="58" t="n">
        <v>0</v>
      </c>
      <c r="AH460" s="58" t="n"/>
      <c r="AI460" s="63" t="n"/>
      <c r="AJ460" s="58" t="n"/>
      <c r="AK460" s="63" t="n"/>
      <c r="AL460" s="63" t="n"/>
      <c r="AM460" s="58" t="n">
        <v>2418193.32</v>
      </c>
      <c r="AN460" s="58" t="n">
        <v>245062.85</v>
      </c>
      <c r="AO460" s="58" t="n">
        <v>467440.82</v>
      </c>
      <c r="AP460" s="4" t="n">
        <f aca="false" ca="false" dt2D="false" dtr="false" t="normal">COUNTIF(AA460:AL460, "&gt;0")</f>
        <v>2</v>
      </c>
      <c r="AQ460" s="4" t="n">
        <f aca="false" ca="false" dt2D="false" dtr="false" t="normal">COUNTIF(AM460:AO460, "&gt;0")</f>
        <v>3</v>
      </c>
      <c r="AR460" s="4" t="n">
        <f aca="false" ca="false" dt2D="false" dtr="false" t="normal">+AP460+AQ460</f>
        <v>5</v>
      </c>
    </row>
    <row customHeight="true" ht="12.75" outlineLevel="0" r="461">
      <c r="A461" s="49" t="n">
        <f aca="false" ca="false" dt2D="false" dtr="false" t="normal">+A460+1</f>
        <v>447</v>
      </c>
      <c r="B461" s="49" t="n">
        <f aca="false" ca="false" dt2D="false" dtr="false" t="normal">+B460+1</f>
        <v>218</v>
      </c>
      <c r="C461" s="50" t="s">
        <v>115</v>
      </c>
      <c r="D461" s="49" t="s">
        <v>584</v>
      </c>
      <c r="E461" s="53" t="s">
        <v>226</v>
      </c>
      <c r="F461" s="52" t="s">
        <v>56</v>
      </c>
      <c r="G461" s="52" t="n">
        <v>4</v>
      </c>
      <c r="H461" s="52" t="n">
        <v>4</v>
      </c>
      <c r="I461" s="53" t="n">
        <v>2457.2</v>
      </c>
      <c r="J461" s="53" t="n">
        <v>2457.2</v>
      </c>
      <c r="K461" s="53" t="n">
        <v>0</v>
      </c>
      <c r="L461" s="51" t="n">
        <v>113</v>
      </c>
      <c r="M461" s="54" t="n">
        <f aca="false" ca="false" dt2D="false" dtr="false" t="normal">SUM(N461:R461)</f>
        <v>14404049.769999996</v>
      </c>
      <c r="N461" s="54" t="n"/>
      <c r="O461" s="54" t="n">
        <v>1431175.048</v>
      </c>
      <c r="P461" s="54" t="n">
        <v>0</v>
      </c>
      <c r="Q461" s="54" t="n">
        <v>1490870.562</v>
      </c>
      <c r="R461" s="54" t="n">
        <v>11482004.16</v>
      </c>
      <c r="S461" s="54" t="n">
        <f aca="false" ca="false" dt2D="false" dtr="false" t="normal">+Z461-M461</f>
        <v>0</v>
      </c>
      <c r="T461" s="54" t="n">
        <f aca="false" ca="false" dt2D="false" dtr="false" t="normal">$M461/($J461+$K461)</f>
        <v>5861.9769534429415</v>
      </c>
      <c r="U461" s="54" t="n">
        <f aca="false" ca="false" dt2D="false" dtr="false" t="normal">$M461/($J461+$K461)</f>
        <v>5861.9769534429415</v>
      </c>
      <c r="V461" s="52" t="n">
        <v>2026</v>
      </c>
      <c r="W461" s="56" t="n">
        <v>1108137.09</v>
      </c>
      <c r="X461" s="56" t="n">
        <f aca="false" ca="false" dt2D="false" dtr="false" t="normal">+(J461*12.98+K461*25.97)*12</f>
        <v>382733.47199999995</v>
      </c>
      <c r="Y461" s="56" t="n">
        <f aca="false" ca="false" dt2D="false" dtr="false" t="normal">+(J461*12.98+K461*25.97)*12*30</f>
        <v>11482004.159999998</v>
      </c>
      <c r="Z461" s="72" t="n">
        <f aca="false" ca="true" dt2D="false" dtr="false" t="normal">SUBTOTAL(9, AA461:AO461)</f>
        <v>14404049.769999998</v>
      </c>
      <c r="AA461" s="58" t="n"/>
      <c r="AB461" s="58" t="n">
        <v>2230881.52</v>
      </c>
      <c r="AC461" s="58" t="n"/>
      <c r="AD461" s="58" t="n"/>
      <c r="AE461" s="58" t="n">
        <v>994963.46</v>
      </c>
      <c r="AF461" s="58" t="n"/>
      <c r="AG461" s="58" t="n">
        <v>0</v>
      </c>
      <c r="AH461" s="58" t="n"/>
      <c r="AI461" s="58" t="n"/>
      <c r="AJ461" s="58" t="n"/>
      <c r="AK461" s="63" t="n"/>
      <c r="AL461" s="58" t="n">
        <v>7143017.64</v>
      </c>
      <c r="AM461" s="58" t="n">
        <v>3198156.37</v>
      </c>
      <c r="AN461" s="58" t="n">
        <v>290345.45</v>
      </c>
      <c r="AO461" s="58" t="n">
        <v>546685.33</v>
      </c>
      <c r="AP461" s="4" t="n">
        <f aca="false" ca="false" dt2D="false" dtr="false" t="normal">COUNTIF(AA461:AL461, "&gt;0")</f>
        <v>3</v>
      </c>
      <c r="AQ461" s="4" t="n">
        <f aca="false" ca="false" dt2D="false" dtr="false" t="normal">COUNTIF(AM461:AO461, "&gt;0")</f>
        <v>3</v>
      </c>
      <c r="AR461" s="4" t="n">
        <f aca="false" ca="false" dt2D="false" dtr="false" t="normal">+AP461+AQ461</f>
        <v>6</v>
      </c>
    </row>
    <row customHeight="true" ht="12.75" outlineLevel="0" r="462">
      <c r="A462" s="49" t="n">
        <f aca="false" ca="false" dt2D="false" dtr="false" t="normal">+A461+1</f>
        <v>448</v>
      </c>
      <c r="B462" s="49" t="n">
        <f aca="false" ca="false" dt2D="false" dtr="false" t="normal">+B461+1</f>
        <v>219</v>
      </c>
      <c r="C462" s="50" t="s">
        <v>115</v>
      </c>
      <c r="D462" s="49" t="s">
        <v>585</v>
      </c>
      <c r="E462" s="53" t="s">
        <v>130</v>
      </c>
      <c r="F462" s="52" t="s">
        <v>56</v>
      </c>
      <c r="G462" s="52" t="n">
        <v>2</v>
      </c>
      <c r="H462" s="52" t="n"/>
      <c r="I462" s="53" t="n">
        <v>357.85</v>
      </c>
      <c r="J462" s="53" t="n">
        <v>357.85</v>
      </c>
      <c r="K462" s="53" t="n">
        <v>0</v>
      </c>
      <c r="L462" s="51" t="n">
        <v>2</v>
      </c>
      <c r="M462" s="54" t="n">
        <f aca="false" ca="false" dt2D="false" dtr="false" t="normal">SUM(N462:R462)</f>
        <v>3096418.7299999995</v>
      </c>
      <c r="N462" s="54" t="n"/>
      <c r="O462" s="54" t="n">
        <v>1761505.418</v>
      </c>
      <c r="P462" s="54" t="n">
        <v>0</v>
      </c>
      <c r="Q462" s="54" t="n">
        <v>54579.282</v>
      </c>
      <c r="R462" s="54" t="n">
        <v>1280334.03</v>
      </c>
      <c r="S462" s="54" t="n">
        <f aca="false" ca="false" dt2D="false" dtr="false" t="normal">+Z462-M462</f>
        <v>0</v>
      </c>
      <c r="T462" s="54" t="n">
        <f aca="false" ca="false" dt2D="false" dtr="false" t="normal">$M462/($J462+$K462)</f>
        <v>8652.839821154113</v>
      </c>
      <c r="U462" s="54" t="n">
        <f aca="false" ca="false" dt2D="false" dtr="false" t="normal">$M462/($J462+$K462)</f>
        <v>8652.839821154113</v>
      </c>
      <c r="V462" s="52" t="n">
        <v>2026</v>
      </c>
      <c r="W462" s="56" t="n">
        <v>0</v>
      </c>
      <c r="X462" s="56" t="n">
        <f aca="false" ca="false" dt2D="false" dtr="false" t="normal">+(J462*12.71+K462*25.41)*12</f>
        <v>54579.28200000001</v>
      </c>
      <c r="Y462" s="56" t="n">
        <f aca="false" ca="false" dt2D="false" dtr="false" t="normal">+(J462*12.71+K462*25.41)*12*30-'[3]Лист1'!$AQ$724</f>
        <v>1280334.0300000003</v>
      </c>
      <c r="Z462" s="72" t="n">
        <f aca="false" ca="true" dt2D="false" dtr="false" t="normal">SUBTOTAL(9, AA462:AO462)</f>
        <v>3096418.7299999995</v>
      </c>
      <c r="AA462" s="58" t="n">
        <v>1304549.18</v>
      </c>
      <c r="AB462" s="63" t="n"/>
      <c r="AC462" s="63" t="n"/>
      <c r="AD462" s="63" t="n"/>
      <c r="AE462" s="58" t="n"/>
      <c r="AF462" s="58" t="n"/>
      <c r="AG462" s="58" t="n">
        <v>0</v>
      </c>
      <c r="AH462" s="58" t="n"/>
      <c r="AI462" s="63" t="n"/>
      <c r="AJ462" s="58" t="n"/>
      <c r="AK462" s="63" t="n"/>
      <c r="AL462" s="63" t="n"/>
      <c r="AM462" s="58" t="n">
        <v>1373861.58</v>
      </c>
      <c r="AN462" s="58" t="n">
        <v>143464.57</v>
      </c>
      <c r="AO462" s="58" t="n">
        <v>274543.4</v>
      </c>
      <c r="AP462" s="4" t="n">
        <f aca="false" ca="false" dt2D="false" dtr="false" t="normal">COUNTIF(AA462:AL462, "&gt;0")</f>
        <v>1</v>
      </c>
      <c r="AQ462" s="4" t="n">
        <f aca="false" ca="false" dt2D="false" dtr="false" t="normal">COUNTIF(AM462:AO462, "&gt;0")</f>
        <v>3</v>
      </c>
      <c r="AR462" s="4" t="n">
        <f aca="false" ca="false" dt2D="false" dtr="false" t="normal">+AP462+AQ462</f>
        <v>4</v>
      </c>
    </row>
    <row customHeight="true" ht="12.75" outlineLevel="0" r="463">
      <c r="A463" s="49" t="n">
        <f aca="false" ca="false" dt2D="false" dtr="false" t="normal">+A462+1</f>
        <v>449</v>
      </c>
      <c r="B463" s="49" t="n">
        <f aca="false" ca="false" dt2D="false" dtr="false" t="normal">+B462+1</f>
        <v>220</v>
      </c>
      <c r="C463" s="50" t="s">
        <v>115</v>
      </c>
      <c r="D463" s="49" t="s">
        <v>586</v>
      </c>
      <c r="E463" s="53" t="s">
        <v>355</v>
      </c>
      <c r="F463" s="52" t="s">
        <v>56</v>
      </c>
      <c r="G463" s="52" t="n">
        <v>4</v>
      </c>
      <c r="H463" s="52" t="n">
        <v>6</v>
      </c>
      <c r="I463" s="53" t="n">
        <v>2768.4</v>
      </c>
      <c r="J463" s="53" t="n">
        <v>2537.8</v>
      </c>
      <c r="K463" s="53" t="n">
        <v>230.6</v>
      </c>
      <c r="L463" s="51" t="n">
        <v>144</v>
      </c>
      <c r="M463" s="54" t="n">
        <f aca="false" ca="false" dt2D="false" dtr="false" t="normal">SUM(N463:R463)</f>
        <v>2142373.0700000003</v>
      </c>
      <c r="N463" s="54" t="n"/>
      <c r="O463" s="54" t="n">
        <v>1675221.158</v>
      </c>
      <c r="P463" s="54" t="n">
        <v>0</v>
      </c>
      <c r="Q463" s="54" t="n">
        <v>467151.912</v>
      </c>
      <c r="R463" s="54" t="n">
        <v>0</v>
      </c>
      <c r="S463" s="54" t="n">
        <f aca="false" ca="false" dt2D="false" dtr="false" t="normal">+Z463-M463</f>
        <v>0</v>
      </c>
      <c r="T463" s="54" t="n">
        <f aca="false" ca="false" dt2D="false" dtr="false" t="normal">$M463/($J463+$K463)</f>
        <v>773.8668797861582</v>
      </c>
      <c r="U463" s="54" t="n">
        <f aca="false" ca="false" dt2D="false" dtr="false" t="normal">$M463/($J463+$K463)</f>
        <v>773.8668797861582</v>
      </c>
      <c r="V463" s="52" t="n">
        <v>2026</v>
      </c>
      <c r="W463" s="56" t="n">
        <v>0</v>
      </c>
      <c r="X463" s="56" t="n">
        <f aca="false" ca="false" dt2D="false" dtr="false" t="normal">+(J463*12.98+K463*25.97)*12</f>
        <v>467151.912</v>
      </c>
      <c r="Y463" s="56" t="n">
        <f aca="false" ca="false" dt2D="false" dtr="false" t="normal">+(J463*12.98+K463*25.97)*12*30-'[3]Лист1'!$AQ$740</f>
        <v>-1057777.9500000011</v>
      </c>
      <c r="Z463" s="72" t="n">
        <f aca="false" ca="true" dt2D="false" dtr="false" t="normal">SUBTOTAL(9, AA463:AO463)</f>
        <v>2142373.0700000003</v>
      </c>
      <c r="AA463" s="58" t="n"/>
      <c r="AB463" s="58" t="n"/>
      <c r="AC463" s="58" t="n"/>
      <c r="AD463" s="63" t="n"/>
      <c r="AE463" s="58" t="n">
        <v>1120973.81</v>
      </c>
      <c r="AF463" s="58" t="n"/>
      <c r="AG463" s="58" t="n">
        <v>0</v>
      </c>
      <c r="AH463" s="58" t="n"/>
      <c r="AI463" s="58" t="n"/>
      <c r="AJ463" s="58" t="n"/>
      <c r="AK463" s="58" t="n"/>
      <c r="AL463" s="58" t="n"/>
      <c r="AM463" s="58" t="n">
        <v>893811.16</v>
      </c>
      <c r="AN463" s="58" t="n">
        <v>47045.36</v>
      </c>
      <c r="AO463" s="58" t="n">
        <v>80542.74</v>
      </c>
      <c r="AP463" s="4" t="n">
        <f aca="false" ca="false" dt2D="false" dtr="false" t="normal">COUNTIF(AA463:AL463, "&gt;0")</f>
        <v>1</v>
      </c>
      <c r="AQ463" s="4" t="n">
        <f aca="false" ca="false" dt2D="false" dtr="false" t="normal">COUNTIF(AM463:AO463, "&gt;0")</f>
        <v>3</v>
      </c>
      <c r="AR463" s="4" t="n">
        <f aca="false" ca="false" dt2D="false" dtr="false" t="normal">+AP463+AQ463</f>
        <v>4</v>
      </c>
    </row>
    <row customHeight="true" ht="12.75" outlineLevel="0" r="464">
      <c r="A464" s="49" t="n">
        <f aca="false" ca="false" dt2D="false" dtr="false" t="normal">+A463+1</f>
        <v>450</v>
      </c>
      <c r="B464" s="49" t="n">
        <f aca="false" ca="false" dt2D="false" dtr="false" t="normal">+B463+1</f>
        <v>221</v>
      </c>
      <c r="C464" s="50" t="s">
        <v>115</v>
      </c>
      <c r="D464" s="49" t="s">
        <v>587</v>
      </c>
      <c r="E464" s="53" t="s">
        <v>226</v>
      </c>
      <c r="F464" s="52" t="s">
        <v>56</v>
      </c>
      <c r="G464" s="52" t="n">
        <v>5</v>
      </c>
      <c r="H464" s="52" t="n">
        <v>5</v>
      </c>
      <c r="I464" s="53" t="n">
        <v>3177.3</v>
      </c>
      <c r="J464" s="53" t="n">
        <v>2512.5</v>
      </c>
      <c r="K464" s="53" t="n">
        <v>664.8</v>
      </c>
      <c r="L464" s="51" t="n">
        <v>128</v>
      </c>
      <c r="M464" s="54" t="n">
        <f aca="false" ca="false" dt2D="false" dtr="false" t="normal">SUM(N464:R464)</f>
        <v>18852989.87059</v>
      </c>
      <c r="N464" s="54" t="n"/>
      <c r="O464" s="54" t="n">
        <v>3828561.60859</v>
      </c>
      <c r="P464" s="54" t="n">
        <v>0</v>
      </c>
      <c r="Q464" s="54" t="n">
        <v>598525.272</v>
      </c>
      <c r="R464" s="54" t="n">
        <v>14425902.99</v>
      </c>
      <c r="S464" s="54" t="n">
        <f aca="false" ca="false" dt2D="false" dtr="false" t="normal">+Z464-M464</f>
        <v>0</v>
      </c>
      <c r="T464" s="54" t="n">
        <f aca="false" ca="false" dt2D="false" dtr="false" t="normal">$M464/($J464+$K464)</f>
        <v>5933.651172564756</v>
      </c>
      <c r="U464" s="54" t="n">
        <f aca="false" ca="false" dt2D="false" dtr="false" t="normal">$M464/($J464+$K464)</f>
        <v>5933.651172564756</v>
      </c>
      <c r="V464" s="52" t="n">
        <v>2026</v>
      </c>
      <c r="W464" s="56" t="n">
        <v>0</v>
      </c>
      <c r="X464" s="56" t="n">
        <f aca="false" ca="false" dt2D="false" dtr="false" t="normal">+(J464*12.98+K464*25.97)*12</f>
        <v>598525.272</v>
      </c>
      <c r="Y464" s="56" t="n">
        <f aca="false" ca="false" dt2D="false" dtr="false" t="normal">+(J464*12.98+K464*25.97)*12*30-'[3]Лист1'!$AQ$743</f>
        <v>14425902.99</v>
      </c>
      <c r="Z464" s="72" t="n">
        <f aca="false" ca="true" dt2D="false" dtr="false" t="normal">SUBTOTAL(9, AA464:AO464)</f>
        <v>18852989.87059</v>
      </c>
      <c r="AA464" s="58" t="n">
        <v>9021589.78</v>
      </c>
      <c r="AB464" s="58" t="n">
        <v>3648301.76</v>
      </c>
      <c r="AC464" s="58" t="n"/>
      <c r="AD464" s="58" t="n">
        <v>2940601.07</v>
      </c>
      <c r="AE464" s="58" t="n"/>
      <c r="AF464" s="58" t="n"/>
      <c r="AG464" s="58" t="n">
        <v>0</v>
      </c>
      <c r="AH464" s="58" t="n"/>
      <c r="AI464" s="63" t="n"/>
      <c r="AJ464" s="58" t="n"/>
      <c r="AK464" s="63" t="n"/>
      <c r="AL464" s="63" t="n"/>
      <c r="AM464" s="62" t="n">
        <v>1683566.11836</v>
      </c>
      <c r="AN464" s="62" t="n">
        <v>178135.64223</v>
      </c>
      <c r="AO464" s="62" t="n">
        <v>1380795.5</v>
      </c>
      <c r="AP464" s="4" t="n">
        <f aca="false" ca="false" dt2D="false" dtr="false" t="normal">COUNTIF(AA464:AL464, "&gt;0")</f>
        <v>3</v>
      </c>
      <c r="AQ464" s="4" t="n">
        <f aca="false" ca="false" dt2D="false" dtr="false" t="normal">COUNTIF(AM464:AO464, "&gt;0")</f>
        <v>3</v>
      </c>
      <c r="AR464" s="4" t="n">
        <f aca="false" ca="false" dt2D="false" dtr="false" t="normal">+AP464+AQ464</f>
        <v>6</v>
      </c>
    </row>
    <row customHeight="true" ht="12.75" outlineLevel="0" r="465">
      <c r="A465" s="49" t="n">
        <f aca="false" ca="false" dt2D="false" dtr="false" t="normal">+A464+1</f>
        <v>451</v>
      </c>
      <c r="B465" s="49" t="n">
        <f aca="false" ca="false" dt2D="false" dtr="false" t="normal">+B464+1</f>
        <v>222</v>
      </c>
      <c r="C465" s="50" t="s">
        <v>115</v>
      </c>
      <c r="D465" s="49" t="s">
        <v>588</v>
      </c>
      <c r="E465" s="53" t="s">
        <v>98</v>
      </c>
      <c r="F465" s="52" t="s">
        <v>56</v>
      </c>
      <c r="G465" s="52" t="n">
        <v>5</v>
      </c>
      <c r="H465" s="52" t="n">
        <v>4</v>
      </c>
      <c r="I465" s="53" t="n">
        <v>3048.2</v>
      </c>
      <c r="J465" s="53" t="n">
        <v>3048.2</v>
      </c>
      <c r="K465" s="53" t="n">
        <v>0</v>
      </c>
      <c r="L465" s="51" t="n">
        <v>127</v>
      </c>
      <c r="M465" s="54" t="n">
        <f aca="false" ca="false" dt2D="false" dtr="false" t="normal">SUM(N465:R465)</f>
        <v>17655071.04606</v>
      </c>
      <c r="N465" s="54" t="n"/>
      <c r="O465" s="54" t="n">
        <v>833977.67406</v>
      </c>
      <c r="P465" s="54" t="n">
        <v>0</v>
      </c>
      <c r="Q465" s="54" t="n">
        <v>2577464.412</v>
      </c>
      <c r="R465" s="54" t="n">
        <v>14243628.96</v>
      </c>
      <c r="S465" s="54" t="n">
        <f aca="false" ca="false" dt2D="false" dtr="false" t="normal">+Z465-M465</f>
        <v>0</v>
      </c>
      <c r="T465" s="54" t="n">
        <f aca="false" ca="false" dt2D="false" dtr="false" t="normal">$M465/($J465+$K465)</f>
        <v>5791.966093451873</v>
      </c>
      <c r="U465" s="54" t="n">
        <f aca="false" ca="false" dt2D="false" dtr="false" t="normal">$M465/($J465+$K465)</f>
        <v>5791.966093451873</v>
      </c>
      <c r="V465" s="52" t="n">
        <v>2026</v>
      </c>
      <c r="W465" s="56" t="n">
        <v>2102676.78</v>
      </c>
      <c r="X465" s="56" t="n">
        <f aca="false" ca="false" dt2D="false" dtr="false" t="normal">+(J465*12.98+K465*25.97)*12</f>
        <v>474787.632</v>
      </c>
      <c r="Y465" s="56" t="n">
        <f aca="false" ca="false" dt2D="false" dtr="false" t="normal">+(J465*12.98+K465*25.97)*12*30</f>
        <v>14243628.959999999</v>
      </c>
      <c r="Z465" s="72" t="n">
        <f aca="false" ca="true" dt2D="false" dtr="false" t="normal">SUBTOTAL(9, AA465:AO465)</f>
        <v>17655071.04606</v>
      </c>
      <c r="AA465" s="58" t="n">
        <v>8655024.7</v>
      </c>
      <c r="AB465" s="58" t="n">
        <v>3500064.02</v>
      </c>
      <c r="AC465" s="63" t="n"/>
      <c r="AD465" s="58" t="n">
        <v>2821118.61</v>
      </c>
      <c r="AE465" s="63" t="n"/>
      <c r="AF465" s="58" t="n"/>
      <c r="AG465" s="58" t="n">
        <v>0</v>
      </c>
      <c r="AH465" s="58" t="n"/>
      <c r="AI465" s="58" t="n"/>
      <c r="AJ465" s="58" t="n"/>
      <c r="AK465" s="63" t="n"/>
      <c r="AL465" s="58" t="n"/>
      <c r="AM465" s="62" t="n">
        <v>1615159.48824</v>
      </c>
      <c r="AN465" s="62" t="n">
        <v>170897.63782</v>
      </c>
      <c r="AO465" s="62" t="n">
        <v>892806.59</v>
      </c>
      <c r="AP465" s="4" t="n">
        <f aca="false" ca="false" dt2D="false" dtr="false" t="normal">COUNTIF(AA465:AL465, "&gt;0")</f>
        <v>3</v>
      </c>
      <c r="AQ465" s="4" t="n">
        <f aca="false" ca="false" dt2D="false" dtr="false" t="normal">COUNTIF(AM465:AO465, "&gt;0")</f>
        <v>3</v>
      </c>
      <c r="AR465" s="4" t="n">
        <f aca="false" ca="false" dt2D="false" dtr="false" t="normal">+AP465+AQ465</f>
        <v>6</v>
      </c>
    </row>
    <row customHeight="true" ht="12.75" outlineLevel="0" r="466">
      <c r="A466" s="49" t="n">
        <f aca="false" ca="false" dt2D="false" dtr="false" t="normal">+A465+1</f>
        <v>452</v>
      </c>
      <c r="B466" s="49" t="n">
        <f aca="false" ca="false" dt2D="false" dtr="false" t="normal">+B465+1</f>
        <v>223</v>
      </c>
      <c r="C466" s="50" t="s">
        <v>115</v>
      </c>
      <c r="D466" s="49" t="s">
        <v>589</v>
      </c>
      <c r="E466" s="53" t="s">
        <v>117</v>
      </c>
      <c r="F466" s="52" t="s">
        <v>56</v>
      </c>
      <c r="G466" s="52" t="n">
        <v>4</v>
      </c>
      <c r="H466" s="52" t="n">
        <v>4</v>
      </c>
      <c r="I466" s="53" t="n">
        <v>3440.6</v>
      </c>
      <c r="J466" s="53" t="n">
        <v>3440.6</v>
      </c>
      <c r="K466" s="53" t="n">
        <v>0</v>
      </c>
      <c r="L466" s="51" t="n">
        <v>158</v>
      </c>
      <c r="M466" s="54" t="n">
        <f aca="false" ca="false" dt2D="false" dtr="false" t="normal">SUM(N466:R466)</f>
        <v>7724770.32704</v>
      </c>
      <c r="N466" s="54" t="n"/>
      <c r="O466" s="54" t="n"/>
      <c r="P466" s="54" t="n">
        <v>0</v>
      </c>
      <c r="Q466" s="54" t="n">
        <v>535907.856</v>
      </c>
      <c r="R466" s="54" t="n">
        <v>7188862.47104</v>
      </c>
      <c r="S466" s="54" t="n">
        <f aca="false" ca="false" dt2D="false" dtr="false" t="normal">+Z466-M466</f>
        <v>0</v>
      </c>
      <c r="T466" s="54" t="n">
        <f aca="false" ca="false" dt2D="false" dtr="false" t="normal">$M466/($J466+$K466)</f>
        <v>2245.181168121839</v>
      </c>
      <c r="U466" s="54" t="n">
        <f aca="false" ca="false" dt2D="false" dtr="false" t="normal">$M466/($J466+$K466)</f>
        <v>2245.181168121839</v>
      </c>
      <c r="V466" s="52" t="n">
        <v>2026</v>
      </c>
      <c r="W466" s="56" t="n">
        <v>0</v>
      </c>
      <c r="X466" s="56" t="n">
        <f aca="false" ca="false" dt2D="false" dtr="false" t="normal">+(J466*12.98+K466*25.97)*12</f>
        <v>535907.8559999999</v>
      </c>
      <c r="Y466" s="56" t="n">
        <f aca="false" ca="false" dt2D="false" dtr="false" t="normal">+(J466*12.98+K466*25.97)*12*30-'[3]Лист1'!$AQ$763</f>
        <v>9232835.989999998</v>
      </c>
      <c r="Z466" s="72" t="n">
        <f aca="false" ca="true" dt2D="false" dtr="false" t="normal">SUBTOTAL(9, AA466:AO466)</f>
        <v>7724770.32704</v>
      </c>
      <c r="AA466" s="58" t="n"/>
      <c r="AB466" s="58" t="n">
        <v>3950633.25</v>
      </c>
      <c r="AC466" s="58" t="n"/>
      <c r="AD466" s="58" t="n"/>
      <c r="AE466" s="58" t="n">
        <v>1393159.4</v>
      </c>
      <c r="AF466" s="58" t="n"/>
      <c r="AG466" s="58" t="n">
        <v>0</v>
      </c>
      <c r="AH466" s="58" t="n"/>
      <c r="AI466" s="63" t="n"/>
      <c r="AJ466" s="58" t="n"/>
      <c r="AK466" s="63" t="n"/>
      <c r="AL466" s="63" t="n"/>
      <c r="AM466" s="62" t="n">
        <v>1072565.7628</v>
      </c>
      <c r="AN466" s="62" t="n">
        <v>65992.08424</v>
      </c>
      <c r="AO466" s="62" t="n">
        <v>1242419.83</v>
      </c>
      <c r="AP466" s="4" t="n">
        <f aca="false" ca="false" dt2D="false" dtr="false" t="normal">COUNTIF(AA466:AL466, "&gt;0")</f>
        <v>2</v>
      </c>
      <c r="AQ466" s="4" t="n">
        <f aca="false" ca="false" dt2D="false" dtr="false" t="normal">COUNTIF(AM466:AO466, "&gt;0")</f>
        <v>3</v>
      </c>
      <c r="AR466" s="4" t="n">
        <f aca="false" ca="false" dt2D="false" dtr="false" t="normal">+AP466+AQ466</f>
        <v>5</v>
      </c>
    </row>
    <row customHeight="true" ht="12.75" outlineLevel="0" r="467">
      <c r="A467" s="49" t="n">
        <f aca="false" ca="false" dt2D="false" dtr="false" t="normal">+A466+1</f>
        <v>453</v>
      </c>
      <c r="B467" s="49" t="n">
        <f aca="false" ca="false" dt2D="false" dtr="false" t="normal">+B466+1</f>
        <v>224</v>
      </c>
      <c r="C467" s="50" t="s">
        <v>115</v>
      </c>
      <c r="D467" s="49" t="s">
        <v>590</v>
      </c>
      <c r="E467" s="53" t="s">
        <v>98</v>
      </c>
      <c r="F467" s="52" t="s">
        <v>56</v>
      </c>
      <c r="G467" s="52" t="n">
        <v>5</v>
      </c>
      <c r="H467" s="52" t="n">
        <v>2</v>
      </c>
      <c r="I467" s="53" t="n">
        <v>1876.9</v>
      </c>
      <c r="J467" s="53" t="n">
        <v>1876.9</v>
      </c>
      <c r="K467" s="53" t="n">
        <v>0</v>
      </c>
      <c r="L467" s="51" t="n">
        <v>80</v>
      </c>
      <c r="M467" s="54" t="n">
        <f aca="false" ca="false" dt2D="false" dtr="false" t="normal">SUM(N467:R467)</f>
        <v>1125520.63</v>
      </c>
      <c r="N467" s="54" t="n"/>
      <c r="O467" s="54" t="n"/>
      <c r="P467" s="54" t="n">
        <v>0</v>
      </c>
      <c r="Q467" s="54" t="n">
        <v>292345.944</v>
      </c>
      <c r="R467" s="54" t="n">
        <v>833174.686</v>
      </c>
      <c r="S467" s="54" t="n">
        <f aca="false" ca="false" dt2D="false" dtr="false" t="normal">+Z467-M467</f>
        <v>0</v>
      </c>
      <c r="T467" s="54" t="n">
        <f aca="false" ca="false" dt2D="false" dtr="false" t="normal">$M467/($J467+$K467)</f>
        <v>599.670003729554</v>
      </c>
      <c r="U467" s="54" t="n">
        <f aca="false" ca="false" dt2D="false" dtr="false" t="normal">$M467/($J467+$K467)</f>
        <v>599.670003729554</v>
      </c>
      <c r="V467" s="52" t="n">
        <v>2026</v>
      </c>
      <c r="W467" s="56" t="n">
        <v>0</v>
      </c>
      <c r="X467" s="56" t="n">
        <f aca="false" ca="false" dt2D="false" dtr="false" t="normal">+(J467*12.98+K467*25.97)*12</f>
        <v>292345.944</v>
      </c>
      <c r="Y467" s="56" t="n">
        <f aca="false" ca="false" dt2D="false" dtr="false" t="normal">+(J467*12.98+K467*25.97)*12*30-'[3]Лист1'!$AQ$760</f>
        <v>2182912.9000000004</v>
      </c>
      <c r="Z467" s="72" t="n">
        <f aca="false" ca="true" dt2D="false" dtr="false" t="normal">SUBTOTAL(9, AA467:AO467)</f>
        <v>1125520.63</v>
      </c>
      <c r="AA467" s="58" t="n"/>
      <c r="AB467" s="58" t="n"/>
      <c r="AC467" s="58" t="n"/>
      <c r="AD467" s="58" t="n"/>
      <c r="AE467" s="58" t="n">
        <v>759989.79</v>
      </c>
      <c r="AF467" s="58" t="n"/>
      <c r="AG467" s="58" t="n">
        <v>0</v>
      </c>
      <c r="AH467" s="58" t="n"/>
      <c r="AI467" s="58" t="n"/>
      <c r="AJ467" s="58" t="n"/>
      <c r="AK467" s="58" t="n"/>
      <c r="AL467" s="58" t="n"/>
      <c r="AM467" s="58" t="n">
        <v>337656.19</v>
      </c>
      <c r="AN467" s="58" t="n">
        <v>11255.21</v>
      </c>
      <c r="AO467" s="58" t="n">
        <v>16619.44</v>
      </c>
      <c r="AP467" s="4" t="n">
        <f aca="false" ca="false" dt2D="false" dtr="false" t="normal">COUNTIF(AA467:AL467, "&gt;0")</f>
        <v>1</v>
      </c>
      <c r="AQ467" s="4" t="n">
        <f aca="false" ca="false" dt2D="false" dtr="false" t="normal">COUNTIF(AM467:AO467, "&gt;0")</f>
        <v>3</v>
      </c>
      <c r="AR467" s="4" t="n">
        <f aca="false" ca="false" dt2D="false" dtr="false" t="normal">+AP467+AQ467</f>
        <v>4</v>
      </c>
    </row>
    <row customHeight="true" ht="12.75" outlineLevel="0" r="468">
      <c r="A468" s="49" t="n">
        <f aca="false" ca="false" dt2D="false" dtr="false" t="normal">+A467+1</f>
        <v>454</v>
      </c>
      <c r="B468" s="49" t="n">
        <f aca="false" ca="false" dt2D="false" dtr="false" t="normal">+B467+1</f>
        <v>225</v>
      </c>
      <c r="C468" s="50" t="s">
        <v>115</v>
      </c>
      <c r="D468" s="49" t="s">
        <v>591</v>
      </c>
      <c r="E468" s="53" t="s">
        <v>401</v>
      </c>
      <c r="F468" s="52" t="s">
        <v>56</v>
      </c>
      <c r="G468" s="52" t="n">
        <v>3</v>
      </c>
      <c r="H468" s="52" t="n">
        <v>2</v>
      </c>
      <c r="I468" s="53" t="n">
        <v>1461.5</v>
      </c>
      <c r="J468" s="53" t="n">
        <v>1461.5</v>
      </c>
      <c r="K468" s="53" t="n">
        <v>0</v>
      </c>
      <c r="L468" s="51" t="n">
        <v>66</v>
      </c>
      <c r="M468" s="54" t="n">
        <f aca="false" ca="false" dt2D="false" dtr="false" t="normal">SUM(N468:R468)</f>
        <v>1036013.5200000001</v>
      </c>
      <c r="N468" s="54" t="n"/>
      <c r="O468" s="54" t="n"/>
      <c r="P468" s="54" t="n">
        <v>0</v>
      </c>
      <c r="Q468" s="54" t="n">
        <v>1036013.52</v>
      </c>
      <c r="R468" s="54" t="n">
        <v>0</v>
      </c>
      <c r="S468" s="54" t="n">
        <f aca="false" ca="false" dt2D="false" dtr="false" t="normal">+Z468-M468</f>
        <v>0</v>
      </c>
      <c r="T468" s="54" t="n">
        <f aca="false" ca="false" dt2D="false" dtr="false" t="normal">$M468/($J468+$K468)</f>
        <v>708.8700102634281</v>
      </c>
      <c r="U468" s="54" t="n">
        <f aca="false" ca="false" dt2D="false" dtr="false" t="normal">$M468/($J468+$K468)</f>
        <v>708.8700102634281</v>
      </c>
      <c r="V468" s="52" t="n">
        <v>2026</v>
      </c>
      <c r="W468" s="56" t="n">
        <v>1128490.68</v>
      </c>
      <c r="X468" s="56" t="n">
        <f aca="false" ca="false" dt2D="false" dtr="false" t="normal">+(J468*12.98+K468*25.97)*12</f>
        <v>227643.24</v>
      </c>
      <c r="Y468" s="56" t="n">
        <f aca="false" ca="false" dt2D="false" dtr="false" t="normal">+(J468*12.98+K468*25.97)*12*30</f>
        <v>6829297.199999999</v>
      </c>
      <c r="Z468" s="72" t="n">
        <f aca="false" ca="true" dt2D="false" dtr="false" t="normal">SUBTOTAL(9, AA468:AO468)</f>
        <v>1036013.5200000001</v>
      </c>
      <c r="AA468" s="58" t="n"/>
      <c r="AB468" s="58" t="n"/>
      <c r="AC468" s="58" t="n"/>
      <c r="AD468" s="58" t="n"/>
      <c r="AE468" s="58" t="n">
        <v>699551.55</v>
      </c>
      <c r="AF468" s="58" t="n"/>
      <c r="AG468" s="58" t="n">
        <v>0</v>
      </c>
      <c r="AH468" s="58" t="n"/>
      <c r="AI468" s="58" t="n"/>
      <c r="AJ468" s="58" t="n"/>
      <c r="AK468" s="58" t="n"/>
      <c r="AL468" s="58" t="n"/>
      <c r="AM468" s="58" t="n">
        <v>310804.05</v>
      </c>
      <c r="AN468" s="58" t="n">
        <v>10360.14</v>
      </c>
      <c r="AO468" s="58" t="n">
        <v>15297.78</v>
      </c>
      <c r="AP468" s="4" t="n">
        <f aca="false" ca="false" dt2D="false" dtr="false" t="normal">COUNTIF(AA468:AL468, "&gt;0")</f>
        <v>1</v>
      </c>
      <c r="AQ468" s="4" t="n">
        <f aca="false" ca="false" dt2D="false" dtr="false" t="normal">COUNTIF(AM468:AO468, "&gt;0")</f>
        <v>3</v>
      </c>
      <c r="AR468" s="4" t="n">
        <f aca="false" ca="false" dt2D="false" dtr="false" t="normal">+AP468+AQ468</f>
        <v>4</v>
      </c>
    </row>
    <row customHeight="true" ht="12.75" outlineLevel="0" r="469">
      <c r="A469" s="49" t="n">
        <f aca="false" ca="false" dt2D="false" dtr="false" t="normal">+A468+1</f>
        <v>455</v>
      </c>
      <c r="B469" s="49" t="n">
        <f aca="false" ca="false" dt2D="false" dtr="false" t="normal">+B468+1</f>
        <v>226</v>
      </c>
      <c r="C469" s="50" t="s">
        <v>115</v>
      </c>
      <c r="D469" s="49" t="s">
        <v>592</v>
      </c>
      <c r="E469" s="53" t="s">
        <v>188</v>
      </c>
      <c r="F469" s="52" t="s">
        <v>56</v>
      </c>
      <c r="G469" s="52" t="n">
        <v>4</v>
      </c>
      <c r="H469" s="52" t="n">
        <v>3</v>
      </c>
      <c r="I469" s="53" t="n">
        <v>1773.6</v>
      </c>
      <c r="J469" s="53" t="n">
        <v>1773.6</v>
      </c>
      <c r="K469" s="53" t="n">
        <v>0</v>
      </c>
      <c r="L469" s="51" t="n">
        <v>81</v>
      </c>
      <c r="M469" s="54" t="n">
        <f aca="false" ca="false" dt2D="false" dtr="false" t="normal">SUM(N469:R469)</f>
        <v>10453084.06451856</v>
      </c>
      <c r="N469" s="54" t="n"/>
      <c r="O469" s="54" t="n">
        <v>4034836.67251856</v>
      </c>
      <c r="P469" s="54" t="n">
        <v>0</v>
      </c>
      <c r="Q469" s="54" t="n">
        <v>270509.472</v>
      </c>
      <c r="R469" s="54" t="n">
        <v>6147737.92</v>
      </c>
      <c r="S469" s="54" t="n">
        <f aca="false" ca="false" dt2D="false" dtr="false" t="normal">+Z469-M469</f>
        <v>0</v>
      </c>
      <c r="T469" s="54" t="n">
        <f aca="false" ca="false" dt2D="false" dtr="false" t="normal">$M469/($J469+$K469)</f>
        <v>5893.710004802977</v>
      </c>
      <c r="U469" s="54" t="n">
        <f aca="false" ca="false" dt2D="false" dtr="false" t="normal">$M469/($J469+$K469)</f>
        <v>5893.710004802977</v>
      </c>
      <c r="V469" s="52" t="n">
        <v>2026</v>
      </c>
      <c r="W469" s="56" t="n">
        <v>0</v>
      </c>
      <c r="X469" s="56" t="n">
        <f aca="false" ca="false" dt2D="false" dtr="false" t="normal">+(J469*12.71+K469*25.41)*12</f>
        <v>270509.472</v>
      </c>
      <c r="Y469" s="56" t="n">
        <f aca="false" ca="false" dt2D="false" dtr="false" t="normal">+(J469*12.71+K469*25.41)*12*30-'[3]Лист1'!$AQ$767</f>
        <v>6147737.92</v>
      </c>
      <c r="Z469" s="72" t="n">
        <f aca="false" ca="true" dt2D="false" dtr="false" t="normal">SUBTOTAL(9, AA469:AO469)</f>
        <v>10453084.06451856</v>
      </c>
      <c r="AA469" s="58" t="n"/>
      <c r="AB469" s="58" t="n"/>
      <c r="AC469" s="58" t="n"/>
      <c r="AD469" s="58" t="n"/>
      <c r="AE469" s="58" t="n"/>
      <c r="AF469" s="58" t="n"/>
      <c r="AG469" s="58" t="n">
        <v>0</v>
      </c>
      <c r="AH469" s="58" t="n"/>
      <c r="AI469" s="58" t="n">
        <v>9206449.26</v>
      </c>
      <c r="AJ469" s="58" t="n"/>
      <c r="AK469" s="63" t="n"/>
      <c r="AL469" s="58" t="n"/>
      <c r="AM469" s="62" t="n">
        <v>940777.56504</v>
      </c>
      <c r="AN469" s="62" t="n">
        <v>104530.84056</v>
      </c>
      <c r="AO469" s="62" t="n">
        <v>201326.39891856</v>
      </c>
      <c r="AP469" s="4" t="n">
        <f aca="false" ca="false" dt2D="false" dtr="false" t="normal">COUNTIF(AA469:AL469, "&gt;0")</f>
        <v>1</v>
      </c>
      <c r="AQ469" s="4" t="n">
        <f aca="false" ca="false" dt2D="false" dtr="false" t="normal">COUNTIF(AM469:AO469, "&gt;0")</f>
        <v>3</v>
      </c>
      <c r="AR469" s="4" t="n">
        <f aca="false" ca="false" dt2D="false" dtr="false" t="normal">+AP469+AQ469</f>
        <v>4</v>
      </c>
    </row>
    <row customHeight="true" ht="12" outlineLevel="0" r="470">
      <c r="A470" s="49" t="n">
        <f aca="false" ca="false" dt2D="false" dtr="false" t="normal">+A469+1</f>
        <v>456</v>
      </c>
      <c r="B470" s="49" t="n">
        <f aca="false" ca="false" dt2D="false" dtr="false" t="normal">+B469+1</f>
        <v>227</v>
      </c>
      <c r="C470" s="50" t="s">
        <v>212</v>
      </c>
      <c r="D470" s="49" t="s">
        <v>593</v>
      </c>
      <c r="E470" s="53" t="s">
        <v>58</v>
      </c>
      <c r="F470" s="52" t="s">
        <v>56</v>
      </c>
      <c r="G470" s="52" t="n">
        <v>4</v>
      </c>
      <c r="H470" s="52" t="n">
        <v>6</v>
      </c>
      <c r="I470" s="53" t="n">
        <v>3514.37</v>
      </c>
      <c r="J470" s="53" t="n">
        <v>3514.37</v>
      </c>
      <c r="K470" s="53" t="n">
        <v>0</v>
      </c>
      <c r="L470" s="51" t="n">
        <v>203</v>
      </c>
      <c r="M470" s="54" t="n">
        <f aca="false" ca="false" dt2D="false" dtr="false" t="normal">SUM(N470:R470)</f>
        <v>10610585.909999998</v>
      </c>
      <c r="N470" s="54" t="n"/>
      <c r="O470" s="54" t="n"/>
      <c r="P470" s="54" t="n">
        <v>0</v>
      </c>
      <c r="Q470" s="54" t="n">
        <v>547398.2712</v>
      </c>
      <c r="R470" s="54" t="n">
        <v>10063187.6388</v>
      </c>
      <c r="S470" s="54" t="n">
        <f aca="false" ca="false" dt2D="false" dtr="false" t="normal">+Z470-M470</f>
        <v>0</v>
      </c>
      <c r="T470" s="54" t="n">
        <f aca="false" ca="false" dt2D="false" dtr="false" t="normal">$M470/($J470+$K470)</f>
        <v>3019.2000017072755</v>
      </c>
      <c r="U470" s="54" t="n">
        <f aca="false" ca="false" dt2D="false" dtr="false" t="normal">$M470/($J470+$K470)</f>
        <v>3019.2000017072755</v>
      </c>
      <c r="V470" s="52" t="n">
        <v>2026</v>
      </c>
      <c r="W470" s="56" t="n">
        <v>0</v>
      </c>
      <c r="X470" s="56" t="n">
        <f aca="false" ca="false" dt2D="false" dtr="false" t="normal">+(J470*12.98+K470*25.97)*12</f>
        <v>547398.2712</v>
      </c>
      <c r="Y470" s="56" t="n">
        <f aca="false" ca="false" dt2D="false" dtr="false" t="normal">+(J470*12.98+K470*25.97)*12*30-'[2]Лист1'!$AQ$24</f>
        <v>13792056.895999998</v>
      </c>
      <c r="Z470" s="72" t="n">
        <f aca="false" ca="true" dt2D="false" dtr="false" t="normal">SUBTOTAL(9, AA470:AO470)</f>
        <v>10610585.909999998</v>
      </c>
      <c r="AA470" s="58" t="n"/>
      <c r="AB470" s="58" t="n">
        <v>4037267.23</v>
      </c>
      <c r="AC470" s="58" t="n"/>
      <c r="AD470" s="58" t="n">
        <v>3255015.28</v>
      </c>
      <c r="AE470" s="58" t="n">
        <v>1423030.17</v>
      </c>
      <c r="AF470" s="58" t="n"/>
      <c r="AG470" s="58" t="n">
        <v>0</v>
      </c>
      <c r="AH470" s="58" t="n"/>
      <c r="AI470" s="58" t="n"/>
      <c r="AJ470" s="58" t="n"/>
      <c r="AK470" s="58" t="n"/>
      <c r="AL470" s="58" t="n"/>
      <c r="AM470" s="58" t="n">
        <v>1598581.13</v>
      </c>
      <c r="AN470" s="58" t="n">
        <v>106105.86</v>
      </c>
      <c r="AO470" s="58" t="n">
        <v>190586.24</v>
      </c>
      <c r="AP470" s="4" t="n">
        <f aca="false" ca="false" dt2D="false" dtr="false" t="normal">COUNTIF(AA470:AL470, "&gt;0")</f>
        <v>3</v>
      </c>
      <c r="AQ470" s="4" t="n">
        <f aca="false" ca="false" dt2D="false" dtr="false" t="normal">COUNTIF(AM470:AO470, "&gt;0")</f>
        <v>3</v>
      </c>
      <c r="AR470" s="4" t="n">
        <f aca="false" ca="false" dt2D="false" dtr="false" t="normal">+AP470+AQ470</f>
        <v>6</v>
      </c>
    </row>
    <row customHeight="true" ht="12.75" outlineLevel="0" r="471">
      <c r="A471" s="49" t="n">
        <f aca="false" ca="false" dt2D="false" dtr="false" t="normal">+A470+1</f>
        <v>457</v>
      </c>
      <c r="B471" s="49" t="n">
        <f aca="false" ca="false" dt2D="false" dtr="false" t="normal">+B470+1</f>
        <v>228</v>
      </c>
      <c r="C471" s="50" t="s">
        <v>212</v>
      </c>
      <c r="D471" s="49" t="s">
        <v>594</v>
      </c>
      <c r="E471" s="53" t="s">
        <v>193</v>
      </c>
      <c r="F471" s="52" t="s">
        <v>56</v>
      </c>
      <c r="G471" s="52" t="n">
        <v>4</v>
      </c>
      <c r="H471" s="52" t="n">
        <v>4</v>
      </c>
      <c r="I471" s="53" t="n">
        <v>2022.1</v>
      </c>
      <c r="J471" s="53" t="n">
        <v>2022.1</v>
      </c>
      <c r="K471" s="53" t="n">
        <v>0</v>
      </c>
      <c r="L471" s="51" t="n">
        <v>105</v>
      </c>
      <c r="M471" s="54" t="n">
        <f aca="false" ca="false" dt2D="false" dtr="false" t="normal">SUM(N471:R471)</f>
        <v>3272815.39</v>
      </c>
      <c r="N471" s="54" t="n"/>
      <c r="O471" s="54" t="n"/>
      <c r="P471" s="54" t="n">
        <v>0</v>
      </c>
      <c r="Q471" s="54" t="n">
        <v>314962.296</v>
      </c>
      <c r="R471" s="54" t="n">
        <v>2957853.094</v>
      </c>
      <c r="S471" s="54" t="n">
        <f aca="false" ca="false" dt2D="false" dtr="false" t="normal">+Z471-M471</f>
        <v>0</v>
      </c>
      <c r="T471" s="54" t="n">
        <f aca="false" ca="false" dt2D="false" dtr="false" t="normal">$M471/($J471+$K471)</f>
        <v>1618.5230156767718</v>
      </c>
      <c r="U471" s="54" t="n">
        <f aca="false" ca="false" dt2D="false" dtr="false" t="normal">$M471/($J471+$K471)</f>
        <v>1618.5230156767718</v>
      </c>
      <c r="V471" s="52" t="n">
        <v>2026</v>
      </c>
      <c r="W471" s="56" t="n">
        <v>0</v>
      </c>
      <c r="X471" s="56" t="n">
        <f aca="false" ca="false" dt2D="false" dtr="false" t="normal">+(J471*12.98+K471*25.97)*12</f>
        <v>314962.296</v>
      </c>
      <c r="Y471" s="56" t="n">
        <f aca="false" ca="false" dt2D="false" dtr="false" t="normal">+(J471*12.98+K471*25.97)*12*30-'[2]Лист1'!$AQ$27</f>
        <v>7256063.039999999</v>
      </c>
      <c r="Z471" s="72" t="n">
        <f aca="false" ca="true" dt2D="false" dtr="false" t="normal">SUBTOTAL(9, AA471:AO471)</f>
        <v>3272815.39</v>
      </c>
      <c r="AA471" s="58" t="n"/>
      <c r="AB471" s="58" t="n"/>
      <c r="AC471" s="58" t="n"/>
      <c r="AD471" s="58" t="n"/>
      <c r="AE471" s="58" t="n">
        <v>818783.83</v>
      </c>
      <c r="AF471" s="58" t="n"/>
      <c r="AG471" s="58" t="n">
        <v>0</v>
      </c>
      <c r="AH471" s="58" t="n"/>
      <c r="AI471" s="58" t="n"/>
      <c r="AJ471" s="58" t="n"/>
      <c r="AK471" s="63" t="n"/>
      <c r="AL471" s="58" t="n"/>
      <c r="AM471" s="58" t="n">
        <v>1960280.36</v>
      </c>
      <c r="AN471" s="58" t="n">
        <v>171776.18</v>
      </c>
      <c r="AO471" s="58" t="n">
        <v>321975.02</v>
      </c>
      <c r="AP471" s="4" t="n">
        <f aca="false" ca="false" dt2D="false" dtr="false" t="normal">COUNTIF(AA471:AL471, "&gt;0")</f>
        <v>1</v>
      </c>
      <c r="AQ471" s="4" t="n">
        <f aca="false" ca="false" dt2D="false" dtr="false" t="normal">COUNTIF(AM471:AO471, "&gt;0")</f>
        <v>3</v>
      </c>
      <c r="AR471" s="4" t="n">
        <f aca="false" ca="false" dt2D="false" dtr="false" t="normal">+AP471+AQ471</f>
        <v>4</v>
      </c>
    </row>
    <row customHeight="true" ht="12.75" outlineLevel="0" r="472">
      <c r="A472" s="49" t="n">
        <f aca="false" ca="false" dt2D="false" dtr="false" t="normal">+A471+1</f>
        <v>458</v>
      </c>
      <c r="B472" s="49" t="n">
        <f aca="false" ca="false" dt2D="false" dtr="false" t="normal">+B471+1</f>
        <v>229</v>
      </c>
      <c r="C472" s="50" t="s">
        <v>212</v>
      </c>
      <c r="D472" s="49" t="s">
        <v>595</v>
      </c>
      <c r="E472" s="53" t="s">
        <v>161</v>
      </c>
      <c r="F472" s="52" t="s">
        <v>56</v>
      </c>
      <c r="G472" s="52" t="n">
        <v>4</v>
      </c>
      <c r="H472" s="52" t="n">
        <v>4</v>
      </c>
      <c r="I472" s="53" t="n">
        <v>2698.8</v>
      </c>
      <c r="J472" s="53" t="n">
        <v>2698.8</v>
      </c>
      <c r="K472" s="53" t="n">
        <v>0</v>
      </c>
      <c r="L472" s="51" t="n">
        <v>120</v>
      </c>
      <c r="M472" s="54" t="n">
        <f aca="false" ca="false" dt2D="false" dtr="false" t="normal">SUM(N472:R472)</f>
        <v>1618389.4</v>
      </c>
      <c r="N472" s="54" t="n"/>
      <c r="O472" s="54" t="n"/>
      <c r="P472" s="54" t="n">
        <v>0</v>
      </c>
      <c r="Q472" s="54" t="n">
        <v>420365.088</v>
      </c>
      <c r="R472" s="54" t="n">
        <v>1198024.312</v>
      </c>
      <c r="S472" s="54" t="n">
        <f aca="false" ca="false" dt2D="false" dtr="false" t="normal">+Z472-M472</f>
        <v>0</v>
      </c>
      <c r="T472" s="54" t="n">
        <f aca="false" ca="false" dt2D="false" dtr="false" t="normal">$M472/($J472+$K472)</f>
        <v>599.6700014821402</v>
      </c>
      <c r="U472" s="54" t="n">
        <f aca="false" ca="false" dt2D="false" dtr="false" t="normal">$M472/($J472+$K472)</f>
        <v>599.6700014821402</v>
      </c>
      <c r="V472" s="52" t="n">
        <v>2026</v>
      </c>
      <c r="W472" s="56" t="n">
        <v>0</v>
      </c>
      <c r="X472" s="56" t="n">
        <f aca="false" ca="false" dt2D="false" dtr="false" t="normal">+(J472*12.98+K472*25.97)*12</f>
        <v>420365.0880000001</v>
      </c>
      <c r="Y472" s="56" t="n">
        <f aca="false" ca="false" dt2D="false" dtr="false" t="normal">+(J472*12.98+K472*25.97)*12*30-'[2]Лист1'!$AQ$28</f>
        <v>10124739.880000003</v>
      </c>
      <c r="Z472" s="72" t="n">
        <f aca="false" ca="true" dt2D="false" dtr="false" t="normal">SUBTOTAL(9, AA472:AO472)</f>
        <v>1618389.4</v>
      </c>
      <c r="AA472" s="58" t="n"/>
      <c r="AB472" s="58" t="n"/>
      <c r="AC472" s="58" t="n"/>
      <c r="AD472" s="58" t="n"/>
      <c r="AE472" s="58" t="n">
        <v>1092791.55</v>
      </c>
      <c r="AF472" s="58" t="n"/>
      <c r="AG472" s="58" t="n">
        <v>0</v>
      </c>
      <c r="AH472" s="58" t="n"/>
      <c r="AI472" s="58" t="n"/>
      <c r="AJ472" s="58" t="n"/>
      <c r="AK472" s="58" t="n"/>
      <c r="AL472" s="58" t="n"/>
      <c r="AM472" s="58" t="n">
        <v>485516.82</v>
      </c>
      <c r="AN472" s="58" t="n">
        <v>16183.89</v>
      </c>
      <c r="AO472" s="58" t="n">
        <v>23897.14</v>
      </c>
      <c r="AP472" s="4" t="n">
        <f aca="false" ca="false" dt2D="false" dtr="false" t="normal">COUNTIF(AA472:AL472, "&gt;0")</f>
        <v>1</v>
      </c>
      <c r="AQ472" s="4" t="n">
        <f aca="false" ca="false" dt2D="false" dtr="false" t="normal">COUNTIF(AM472:AO472, "&gt;0")</f>
        <v>3</v>
      </c>
      <c r="AR472" s="4" t="n">
        <f aca="false" ca="false" dt2D="false" dtr="false" t="normal">+AP472+AQ472</f>
        <v>4</v>
      </c>
    </row>
    <row customHeight="true" ht="12.75" outlineLevel="0" r="473">
      <c r="A473" s="49" t="n">
        <f aca="false" ca="false" dt2D="false" dtr="false" t="normal">+A472+1</f>
        <v>459</v>
      </c>
      <c r="B473" s="49" t="n">
        <f aca="false" ca="false" dt2D="false" dtr="false" t="normal">+B472+1</f>
        <v>230</v>
      </c>
      <c r="C473" s="50" t="s">
        <v>212</v>
      </c>
      <c r="D473" s="49" t="s">
        <v>596</v>
      </c>
      <c r="E473" s="53" t="s">
        <v>597</v>
      </c>
      <c r="F473" s="52" t="s">
        <v>56</v>
      </c>
      <c r="G473" s="52" t="n">
        <v>2</v>
      </c>
      <c r="H473" s="52" t="n">
        <v>3</v>
      </c>
      <c r="I473" s="53" t="n">
        <v>579.9</v>
      </c>
      <c r="J473" s="53" t="n">
        <v>579.9</v>
      </c>
      <c r="K473" s="53" t="n">
        <v>0</v>
      </c>
      <c r="L473" s="51" t="n">
        <v>26</v>
      </c>
      <c r="M473" s="54" t="n">
        <f aca="false" ca="false" dt2D="false" dtr="false" t="normal">SUM(N473:R473)</f>
        <v>411073.70999999996</v>
      </c>
      <c r="N473" s="54" t="n"/>
      <c r="O473" s="54" t="n"/>
      <c r="P473" s="54" t="n">
        <v>0</v>
      </c>
      <c r="Q473" s="54" t="n">
        <v>90325.224</v>
      </c>
      <c r="R473" s="54" t="n">
        <v>320748.486</v>
      </c>
      <c r="S473" s="54" t="n">
        <f aca="false" ca="false" dt2D="false" dtr="false" t="normal">+Z473-M473</f>
        <v>0</v>
      </c>
      <c r="T473" s="54" t="n">
        <f aca="false" ca="false" dt2D="false" dtr="false" t="normal">$M473/($J473+$K473)</f>
        <v>708.8699948266942</v>
      </c>
      <c r="U473" s="54" t="n">
        <f aca="false" ca="false" dt2D="false" dtr="false" t="normal">$M473/($J473+$K473)</f>
        <v>708.8699948266942</v>
      </c>
      <c r="V473" s="52" t="n">
        <v>2026</v>
      </c>
      <c r="W473" s="56" t="n">
        <v>0</v>
      </c>
      <c r="X473" s="56" t="n">
        <f aca="false" ca="false" dt2D="false" dtr="false" t="normal">+(J473*12.98+K473*25.97)*12</f>
        <v>90325.224</v>
      </c>
      <c r="Y473" s="56" t="n">
        <f aca="false" ca="false" dt2D="false" dtr="false" t="normal">+(J473*12.98+K473*25.97)*12*30-'[2]Лист1'!$AQ$31</f>
        <v>1180142.4300000002</v>
      </c>
      <c r="Z473" s="72" t="n">
        <f aca="false" ca="true" dt2D="false" dtr="false" t="normal">SUBTOTAL(9, AA473:AO473)</f>
        <v>411073.70999999996</v>
      </c>
      <c r="AA473" s="58" t="n"/>
      <c r="AB473" s="58" t="n"/>
      <c r="AC473" s="58" t="n"/>
      <c r="AD473" s="58" t="n"/>
      <c r="AE473" s="58" t="n">
        <v>277570.95</v>
      </c>
      <c r="AF473" s="58" t="n"/>
      <c r="AG473" s="58" t="n">
        <v>0</v>
      </c>
      <c r="AH473" s="58" t="n"/>
      <c r="AI473" s="58" t="n"/>
      <c r="AJ473" s="58" t="n"/>
      <c r="AK473" s="58" t="n"/>
      <c r="AL473" s="58" t="n"/>
      <c r="AM473" s="58" t="n">
        <v>123322.11</v>
      </c>
      <c r="AN473" s="58" t="n">
        <v>4110.74</v>
      </c>
      <c r="AO473" s="58" t="n">
        <v>6069.91</v>
      </c>
      <c r="AP473" s="4" t="n">
        <f aca="false" ca="false" dt2D="false" dtr="false" t="normal">COUNTIF(AA473:AL473, "&gt;0")</f>
        <v>1</v>
      </c>
      <c r="AQ473" s="4" t="n">
        <f aca="false" ca="false" dt2D="false" dtr="false" t="normal">COUNTIF(AM473:AO473, "&gt;0")</f>
        <v>3</v>
      </c>
      <c r="AR473" s="4" t="n">
        <f aca="false" ca="false" dt2D="false" dtr="false" t="normal">+AP473+AQ473</f>
        <v>4</v>
      </c>
    </row>
    <row customHeight="true" ht="12.75" outlineLevel="0" r="474">
      <c r="A474" s="49" t="n">
        <f aca="false" ca="false" dt2D="false" dtr="false" t="normal">+A473+1</f>
        <v>460</v>
      </c>
      <c r="B474" s="49" t="n">
        <f aca="false" ca="false" dt2D="false" dtr="false" t="normal">+B473+1</f>
        <v>231</v>
      </c>
      <c r="C474" s="50" t="s">
        <v>212</v>
      </c>
      <c r="D474" s="49" t="s">
        <v>598</v>
      </c>
      <c r="E474" s="53" t="s">
        <v>380</v>
      </c>
      <c r="F474" s="52" t="s">
        <v>56</v>
      </c>
      <c r="G474" s="52" t="n">
        <v>2</v>
      </c>
      <c r="H474" s="52" t="n">
        <v>1</v>
      </c>
      <c r="I474" s="53" t="n">
        <v>618.7</v>
      </c>
      <c r="J474" s="53" t="n">
        <v>460.5</v>
      </c>
      <c r="K474" s="53" t="n">
        <v>0</v>
      </c>
      <c r="L474" s="51" t="n">
        <v>45</v>
      </c>
      <c r="M474" s="54" t="n">
        <f aca="false" ca="false" dt2D="false" dtr="false" t="normal">SUM(N474:R474)</f>
        <v>1177226.81</v>
      </c>
      <c r="N474" s="54" t="n"/>
      <c r="O474" s="54" t="n">
        <v>1106991.35</v>
      </c>
      <c r="P474" s="54" t="n">
        <v>0</v>
      </c>
      <c r="Q474" s="54" t="n">
        <v>70235.46</v>
      </c>
      <c r="R474" s="54" t="n">
        <v>0</v>
      </c>
      <c r="S474" s="54" t="n">
        <f aca="false" ca="false" dt2D="false" dtr="false" t="normal">+Z474-M474</f>
        <v>0</v>
      </c>
      <c r="T474" s="54" t="n">
        <f aca="false" ca="false" dt2D="false" dtr="false" t="normal">$M474/($J474+$K474)</f>
        <v>2556.4100108577636</v>
      </c>
      <c r="U474" s="54" t="n">
        <f aca="false" ca="false" dt2D="false" dtr="false" t="normal">$M474/($J474+$K474)</f>
        <v>2556.4100108577636</v>
      </c>
      <c r="V474" s="52" t="n">
        <v>2026</v>
      </c>
      <c r="W474" s="56" t="n">
        <v>0</v>
      </c>
      <c r="X474" s="56" t="n">
        <f aca="false" ca="false" dt2D="false" dtr="false" t="normal">+(J474*12.71+K474*25.41)*12</f>
        <v>70235.46</v>
      </c>
      <c r="Y474" s="56" t="n">
        <f aca="false" ca="false" dt2D="false" dtr="false" t="normal">+(J474*12.71+K474*25.41)*12*30-'[2]Лист1'!$AQ$33</f>
        <v>-596526.8099999996</v>
      </c>
      <c r="Z474" s="72" t="n">
        <f aca="false" ca="true" dt2D="false" dtr="false" t="normal">SUBTOTAL(9, AA474:AO474)</f>
        <v>1177226.81</v>
      </c>
      <c r="AA474" s="58" t="n"/>
      <c r="AB474" s="58" t="n">
        <v>1025310.4</v>
      </c>
      <c r="AC474" s="58" t="n"/>
      <c r="AD474" s="58" t="n"/>
      <c r="AE474" s="58" t="n"/>
      <c r="AF474" s="58" t="n"/>
      <c r="AG474" s="58" t="n">
        <v>0</v>
      </c>
      <c r="AH474" s="58" t="n"/>
      <c r="AI474" s="58" t="n"/>
      <c r="AJ474" s="58" t="n"/>
      <c r="AK474" s="58" t="n"/>
      <c r="AL474" s="58" t="n"/>
      <c r="AM474" s="58" t="n">
        <v>117722.68</v>
      </c>
      <c r="AN474" s="58" t="n">
        <v>11772.27</v>
      </c>
      <c r="AO474" s="58" t="n">
        <v>22421.46</v>
      </c>
      <c r="AP474" s="4" t="n">
        <f aca="false" ca="false" dt2D="false" dtr="false" t="normal">COUNTIF(AA474:AL474, "&gt;0")</f>
        <v>1</v>
      </c>
      <c r="AQ474" s="4" t="n">
        <f aca="false" ca="false" dt2D="false" dtr="false" t="normal">COUNTIF(AM474:AO474, "&gt;0")</f>
        <v>3</v>
      </c>
      <c r="AR474" s="4" t="n">
        <f aca="false" ca="false" dt2D="false" dtr="false" t="normal">+AP474+AQ474</f>
        <v>4</v>
      </c>
    </row>
    <row customHeight="true" ht="12.75" outlineLevel="0" r="475">
      <c r="A475" s="49" t="n">
        <f aca="false" ca="false" dt2D="false" dtr="false" t="normal">+A474+1</f>
        <v>461</v>
      </c>
      <c r="B475" s="49" t="n">
        <f aca="false" ca="false" dt2D="false" dtr="false" t="normal">+B474+1</f>
        <v>232</v>
      </c>
      <c r="C475" s="50" t="s">
        <v>245</v>
      </c>
      <c r="D475" s="49" t="s">
        <v>599</v>
      </c>
      <c r="E475" s="53" t="s">
        <v>164</v>
      </c>
      <c r="F475" s="52" t="s">
        <v>56</v>
      </c>
      <c r="G475" s="52" t="n">
        <v>4</v>
      </c>
      <c r="H475" s="52" t="n">
        <v>1</v>
      </c>
      <c r="I475" s="53" t="n">
        <v>1321.3</v>
      </c>
      <c r="J475" s="53" t="n">
        <v>1203.6</v>
      </c>
      <c r="K475" s="53" t="n">
        <v>117.7</v>
      </c>
      <c r="L475" s="51" t="n">
        <v>46</v>
      </c>
      <c r="M475" s="54" t="n">
        <f aca="false" ca="false" dt2D="false" dtr="false" t="normal">SUM(N475:R475)</f>
        <v>9405587.66</v>
      </c>
      <c r="N475" s="54" t="n"/>
      <c r="O475" s="54" t="n">
        <v>2668687.854</v>
      </c>
      <c r="P475" s="54" t="n">
        <v>0</v>
      </c>
      <c r="Q475" s="54" t="n">
        <v>219462.156</v>
      </c>
      <c r="R475" s="54" t="n">
        <v>6517437.65</v>
      </c>
      <c r="S475" s="54" t="n">
        <f aca="false" ca="false" dt2D="false" dtr="false" t="normal">+Z475-M475</f>
        <v>0</v>
      </c>
      <c r="T475" s="54" t="n">
        <f aca="false" ca="false" dt2D="false" dtr="false" t="normal">$M475/($J475+$K475)</f>
        <v>7118.434617422236</v>
      </c>
      <c r="U475" s="54" t="n">
        <f aca="false" ca="false" dt2D="false" dtr="false" t="normal">$M475/($J475+$K475)</f>
        <v>7118.434617422236</v>
      </c>
      <c r="V475" s="52" t="n">
        <v>2026</v>
      </c>
      <c r="W475" s="56" t="n">
        <v>0</v>
      </c>
      <c r="X475" s="56" t="n">
        <f aca="false" ca="false" dt2D="false" dtr="false" t="normal">+(J475*12.71+K475*25.41)*12</f>
        <v>219462.156</v>
      </c>
      <c r="Y475" s="56" t="n">
        <f aca="false" ca="false" dt2D="false" dtr="false" t="normal">+(J475*12.71+K475*25.41)*12*30-'[3]Лист1'!$AQ$134</f>
        <v>6517437.649999999</v>
      </c>
      <c r="Z475" s="72" t="n">
        <f aca="false" ca="true" dt2D="false" dtr="false" t="normal">SUBTOTAL(9, AA475:AO475)</f>
        <v>9405587.66</v>
      </c>
      <c r="AA475" s="58" t="n">
        <v>4036457.63</v>
      </c>
      <c r="AB475" s="63" t="n"/>
      <c r="AC475" s="58" t="n">
        <v>1779215.75</v>
      </c>
      <c r="AD475" s="63" t="n"/>
      <c r="AE475" s="58" t="n"/>
      <c r="AF475" s="58" t="n"/>
      <c r="AG475" s="58" t="n">
        <v>0</v>
      </c>
      <c r="AH475" s="58" t="n"/>
      <c r="AI475" s="63" t="n"/>
      <c r="AJ475" s="58" t="n"/>
      <c r="AK475" s="63" t="n"/>
      <c r="AL475" s="63" t="n"/>
      <c r="AM475" s="58" t="n">
        <v>2751025.22</v>
      </c>
      <c r="AN475" s="58" t="n">
        <v>287873.08</v>
      </c>
      <c r="AO475" s="58" t="n">
        <v>551015.98</v>
      </c>
      <c r="AP475" s="4" t="n">
        <f aca="false" ca="false" dt2D="false" dtr="false" t="normal">COUNTIF(AA475:AL475, "&gt;0")</f>
        <v>2</v>
      </c>
      <c r="AQ475" s="4" t="n">
        <f aca="false" ca="false" dt2D="false" dtr="false" t="normal">COUNTIF(AM475:AO475, "&gt;0")</f>
        <v>3</v>
      </c>
      <c r="AR475" s="4" t="n">
        <f aca="false" ca="false" dt2D="false" dtr="false" t="normal">+AP475+AQ475</f>
        <v>5</v>
      </c>
    </row>
    <row customHeight="true" ht="12.75" outlineLevel="0" r="476">
      <c r="A476" s="49" t="n">
        <f aca="false" ca="false" dt2D="false" dtr="false" t="normal">+A475+1</f>
        <v>462</v>
      </c>
      <c r="B476" s="49" t="n">
        <f aca="false" ca="false" dt2D="false" dtr="false" t="normal">+B475+1</f>
        <v>233</v>
      </c>
      <c r="C476" s="50" t="s">
        <v>245</v>
      </c>
      <c r="D476" s="49" t="s">
        <v>600</v>
      </c>
      <c r="E476" s="53" t="s">
        <v>132</v>
      </c>
      <c r="F476" s="52" t="s">
        <v>56</v>
      </c>
      <c r="G476" s="52" t="n">
        <v>4</v>
      </c>
      <c r="H476" s="52" t="n">
        <v>1</v>
      </c>
      <c r="I476" s="53" t="n">
        <v>1388.2</v>
      </c>
      <c r="J476" s="53" t="n">
        <v>1287.6</v>
      </c>
      <c r="K476" s="53" t="n">
        <v>100.6</v>
      </c>
      <c r="L476" s="51" t="n">
        <v>46</v>
      </c>
      <c r="M476" s="54" t="n">
        <f aca="false" ca="false" dt2D="false" dtr="false" t="normal">SUM(N476:R476)</f>
        <v>5872965.680000001</v>
      </c>
      <c r="N476" s="54" t="n"/>
      <c r="O476" s="54" t="n">
        <v>5645905.976</v>
      </c>
      <c r="P476" s="54" t="n">
        <v>0</v>
      </c>
      <c r="Q476" s="54" t="n">
        <v>227059.704</v>
      </c>
      <c r="R476" s="54" t="n">
        <v>0</v>
      </c>
      <c r="S476" s="54" t="n">
        <f aca="false" ca="false" dt2D="false" dtr="false" t="normal">+Z476-M476</f>
        <v>0</v>
      </c>
      <c r="T476" s="54" t="n">
        <f aca="false" ca="false" dt2D="false" dtr="false" t="normal">$M476/($J476+$K476)</f>
        <v>4230.633683907219</v>
      </c>
      <c r="U476" s="54" t="n">
        <f aca="false" ca="false" dt2D="false" dtr="false" t="normal">$M476/($J476+$K476)</f>
        <v>4230.633683907219</v>
      </c>
      <c r="V476" s="52" t="n">
        <v>2026</v>
      </c>
      <c r="W476" s="56" t="n">
        <v>0</v>
      </c>
      <c r="X476" s="56" t="n">
        <f aca="false" ca="false" dt2D="false" dtr="false" t="normal">+(J476*12.71+K476*25.41)*12</f>
        <v>227059.704</v>
      </c>
      <c r="Y476" s="56" t="n">
        <f aca="false" ca="false" dt2D="false" dtr="false" t="normal">+(J476*12.71+K476*25.41)*12*30-'[3]Лист1'!$AQ$135</f>
        <v>-4725327.47</v>
      </c>
      <c r="Z476" s="72" t="n">
        <f aca="false" ca="true" dt2D="false" dtr="false" t="normal">SUBTOTAL(9, AA476:AO476)</f>
        <v>5872965.680000001</v>
      </c>
      <c r="AA476" s="58" t="n"/>
      <c r="AB476" s="58" t="n"/>
      <c r="AC476" s="58" t="n"/>
      <c r="AD476" s="58" t="n"/>
      <c r="AE476" s="58" t="n"/>
      <c r="AF476" s="58" t="n"/>
      <c r="AG476" s="58" t="n">
        <v>0</v>
      </c>
      <c r="AH476" s="58" t="n"/>
      <c r="AI476" s="58" t="n"/>
      <c r="AJ476" s="63" t="n"/>
      <c r="AK476" s="58" t="n">
        <v>4963390.03</v>
      </c>
      <c r="AL476" s="58" t="n"/>
      <c r="AM476" s="58" t="n">
        <v>704846.06</v>
      </c>
      <c r="AN476" s="58" t="n">
        <v>70484.61</v>
      </c>
      <c r="AO476" s="58" t="n">
        <v>134244.98</v>
      </c>
      <c r="AP476" s="4" t="n">
        <f aca="false" ca="false" dt2D="false" dtr="false" t="normal">COUNTIF(AA476:AL476, "&gt;0")</f>
        <v>1</v>
      </c>
      <c r="AQ476" s="4" t="n">
        <f aca="false" ca="false" dt2D="false" dtr="false" t="normal">COUNTIF(AM476:AO476, "&gt;0")</f>
        <v>3</v>
      </c>
      <c r="AR476" s="4" t="n">
        <f aca="false" ca="false" dt2D="false" dtr="false" t="normal">+AP476+AQ476</f>
        <v>4</v>
      </c>
    </row>
    <row customHeight="true" ht="12.75" outlineLevel="0" r="477">
      <c r="A477" s="49" t="n">
        <f aca="false" ca="false" dt2D="false" dtr="false" t="normal">+A476+1</f>
        <v>463</v>
      </c>
      <c r="B477" s="49" t="n">
        <f aca="false" ca="false" dt2D="false" dtr="false" t="normal">+B476+1</f>
        <v>234</v>
      </c>
      <c r="C477" s="50" t="s">
        <v>245</v>
      </c>
      <c r="D477" s="49" t="s">
        <v>601</v>
      </c>
      <c r="E477" s="53" t="s">
        <v>154</v>
      </c>
      <c r="F477" s="52" t="s">
        <v>56</v>
      </c>
      <c r="G477" s="52" t="n">
        <v>4</v>
      </c>
      <c r="H477" s="52" t="n">
        <v>3</v>
      </c>
      <c r="I477" s="53" t="n">
        <v>1279.5</v>
      </c>
      <c r="J477" s="53" t="n">
        <v>1081.6</v>
      </c>
      <c r="K477" s="53" t="n">
        <v>197.9</v>
      </c>
      <c r="L477" s="51" t="n">
        <v>41</v>
      </c>
      <c r="M477" s="54" t="n">
        <f aca="false" ca="false" dt2D="false" dtr="false" t="normal">SUM(N477:R477)</f>
        <v>6215902.279999999</v>
      </c>
      <c r="N477" s="54" t="n"/>
      <c r="O477" s="54" t="n">
        <v>2136910.61</v>
      </c>
      <c r="P477" s="54" t="n">
        <v>0</v>
      </c>
      <c r="Q477" s="54" t="n">
        <v>225309.3</v>
      </c>
      <c r="R477" s="54" t="n">
        <v>3853682.37</v>
      </c>
      <c r="S477" s="54" t="n">
        <f aca="false" ca="false" dt2D="false" dtr="false" t="normal">+Z477-M477</f>
        <v>0</v>
      </c>
      <c r="T477" s="54" t="n">
        <f aca="false" ca="false" dt2D="false" dtr="false" t="normal">$M477/($J477+$K477)</f>
        <v>4858.071340367331</v>
      </c>
      <c r="U477" s="54" t="n">
        <f aca="false" ca="false" dt2D="false" dtr="false" t="normal">$M477/($J477+$K477)</f>
        <v>4858.071340367331</v>
      </c>
      <c r="V477" s="52" t="n">
        <v>2026</v>
      </c>
      <c r="W477" s="56" t="n">
        <v>0</v>
      </c>
      <c r="X477" s="56" t="n">
        <f aca="false" ca="false" dt2D="false" dtr="false" t="normal">+(J477*12.71+K477*25.41)*12</f>
        <v>225309.30000000002</v>
      </c>
      <c r="Y477" s="56" t="n">
        <f aca="false" ca="false" dt2D="false" dtr="false" t="normal">+(J477*12.71+K477*25.41)*12*30-'[3]Лист1'!$AQ$136</f>
        <v>3853682.370000001</v>
      </c>
      <c r="Z477" s="72" t="n">
        <f aca="false" ca="true" dt2D="false" dtr="false" t="normal">SUBTOTAL(9, AA477:AO477)</f>
        <v>6215902.279999999</v>
      </c>
      <c r="AA477" s="63" t="n"/>
      <c r="AB477" s="63" t="n"/>
      <c r="AC477" s="58" t="n"/>
      <c r="AD477" s="63" t="n"/>
      <c r="AE477" s="58" t="n"/>
      <c r="AF477" s="58" t="n"/>
      <c r="AG477" s="58" t="n">
        <v>0</v>
      </c>
      <c r="AH477" s="58" t="n"/>
      <c r="AI477" s="58" t="n"/>
      <c r="AJ477" s="58" t="n"/>
      <c r="AK477" s="58" t="n">
        <v>4574742.51</v>
      </c>
      <c r="AL477" s="58" t="n"/>
      <c r="AM477" s="58" t="n">
        <v>1261728.39</v>
      </c>
      <c r="AN477" s="58" t="n">
        <v>130325.26</v>
      </c>
      <c r="AO477" s="58" t="n">
        <v>249106.12</v>
      </c>
      <c r="AP477" s="4" t="n">
        <f aca="false" ca="false" dt2D="false" dtr="false" t="normal">COUNTIF(AA477:AL477, "&gt;0")</f>
        <v>1</v>
      </c>
      <c r="AQ477" s="4" t="n">
        <f aca="false" ca="false" dt2D="false" dtr="false" t="normal">COUNTIF(AM477:AO477, "&gt;0")</f>
        <v>3</v>
      </c>
      <c r="AR477" s="4" t="n">
        <f aca="false" ca="false" dt2D="false" dtr="false" t="normal">+AP477+AQ477</f>
        <v>4</v>
      </c>
    </row>
    <row customHeight="true" ht="12.75" outlineLevel="0" r="478">
      <c r="A478" s="49" t="n">
        <f aca="false" ca="false" dt2D="false" dtr="false" t="normal">+A477+1</f>
        <v>464</v>
      </c>
      <c r="B478" s="49" t="n">
        <f aca="false" ca="false" dt2D="false" dtr="false" t="normal">+B477+1</f>
        <v>235</v>
      </c>
      <c r="C478" s="50" t="s">
        <v>245</v>
      </c>
      <c r="D478" s="49" t="s">
        <v>602</v>
      </c>
      <c r="E478" s="53" t="s">
        <v>65</v>
      </c>
      <c r="F478" s="52" t="s">
        <v>56</v>
      </c>
      <c r="G478" s="52" t="n">
        <v>2</v>
      </c>
      <c r="H478" s="52" t="n">
        <v>1</v>
      </c>
      <c r="I478" s="53" t="n">
        <v>617.6</v>
      </c>
      <c r="J478" s="53" t="n">
        <v>342.1</v>
      </c>
      <c r="K478" s="53" t="n">
        <v>275.5</v>
      </c>
      <c r="L478" s="51" t="n">
        <v>16</v>
      </c>
      <c r="M478" s="54" t="n">
        <f aca="false" ca="false" dt2D="false" dtr="false" t="normal">SUM(N478:R478)</f>
        <v>6524175.210000001</v>
      </c>
      <c r="N478" s="54" t="n"/>
      <c r="O478" s="54" t="n">
        <v>1786612.538</v>
      </c>
      <c r="P478" s="54" t="n">
        <v>0</v>
      </c>
      <c r="Q478" s="54" t="n">
        <v>652086.112</v>
      </c>
      <c r="R478" s="54" t="n">
        <v>4085476.56</v>
      </c>
      <c r="S478" s="54" t="n">
        <f aca="false" ca="false" dt2D="false" dtr="false" t="normal">+Z478-M478</f>
        <v>0</v>
      </c>
      <c r="T478" s="54" t="n">
        <f aca="false" ca="false" dt2D="false" dtr="false" t="normal">$M478/($J478+$K478)</f>
        <v>10563.755197538861</v>
      </c>
      <c r="U478" s="54" t="n">
        <f aca="false" ca="false" dt2D="false" dtr="false" t="normal">$M478/($J478+$K478)</f>
        <v>10563.755197538861</v>
      </c>
      <c r="V478" s="52" t="n">
        <v>2026</v>
      </c>
      <c r="W478" s="56" t="n">
        <v>515903.56</v>
      </c>
      <c r="X478" s="56" t="n">
        <f aca="false" ca="false" dt2D="false" dtr="false" t="normal">+(J478*12.71+K478*25.41)*12</f>
        <v>136182.552</v>
      </c>
      <c r="Y478" s="56" t="n">
        <f aca="false" ca="false" dt2D="false" dtr="false" t="normal">+(J478*12.71+K478*25.41)*12*30</f>
        <v>4085476.56</v>
      </c>
      <c r="Z478" s="72" t="n">
        <f aca="false" ca="true" dt2D="false" dtr="false" t="normal">SUBTOTAL(9, AA478:AO478)</f>
        <v>6524175.21</v>
      </c>
      <c r="AA478" s="58" t="n">
        <v>2452438.81</v>
      </c>
      <c r="AB478" s="63" t="n"/>
      <c r="AC478" s="58" t="n">
        <v>703182.09</v>
      </c>
      <c r="AD478" s="63" t="n"/>
      <c r="AE478" s="58" t="n"/>
      <c r="AF478" s="58" t="n"/>
      <c r="AG478" s="58" t="n">
        <v>0</v>
      </c>
      <c r="AH478" s="58" t="n"/>
      <c r="AI478" s="63" t="n"/>
      <c r="AJ478" s="58" t="n"/>
      <c r="AK478" s="63" t="n"/>
      <c r="AL478" s="63" t="n"/>
      <c r="AM478" s="58" t="n">
        <v>2582736.75</v>
      </c>
      <c r="AN478" s="58" t="n">
        <v>269700.55</v>
      </c>
      <c r="AO478" s="58" t="n">
        <v>516117.01</v>
      </c>
      <c r="AP478" s="4" t="n">
        <f aca="false" ca="false" dt2D="false" dtr="false" t="normal">COUNTIF(AA478:AL478, "&gt;0")</f>
        <v>2</v>
      </c>
      <c r="AQ478" s="4" t="n">
        <f aca="false" ca="false" dt2D="false" dtr="false" t="normal">COUNTIF(AM478:AO478, "&gt;0")</f>
        <v>3</v>
      </c>
      <c r="AR478" s="4" t="n">
        <f aca="false" ca="false" dt2D="false" dtr="false" t="normal">+AP478+AQ478</f>
        <v>5</v>
      </c>
    </row>
    <row customHeight="true" ht="12.75" outlineLevel="0" r="479">
      <c r="A479" s="49" t="n">
        <f aca="false" ca="false" dt2D="false" dtr="false" t="normal">+A478+1</f>
        <v>465</v>
      </c>
      <c r="B479" s="49" t="n">
        <f aca="false" ca="false" dt2D="false" dtr="false" t="normal">+B478+1</f>
        <v>236</v>
      </c>
      <c r="C479" s="50" t="s">
        <v>245</v>
      </c>
      <c r="D479" s="49" t="s">
        <v>603</v>
      </c>
      <c r="E479" s="53" t="s">
        <v>130</v>
      </c>
      <c r="F479" s="52" t="s">
        <v>56</v>
      </c>
      <c r="G479" s="52" t="n">
        <v>4</v>
      </c>
      <c r="H479" s="52" t="n">
        <v>1</v>
      </c>
      <c r="I479" s="53" t="n">
        <v>1247</v>
      </c>
      <c r="J479" s="53" t="n">
        <v>929.1</v>
      </c>
      <c r="K479" s="53" t="n">
        <v>317.9</v>
      </c>
      <c r="L479" s="51" t="n">
        <v>43</v>
      </c>
      <c r="M479" s="54" t="n">
        <f aca="false" ca="false" dt2D="false" dtr="false" t="normal">SUM(N479:R479)</f>
        <v>5119146.989999998</v>
      </c>
      <c r="N479" s="54" t="n"/>
      <c r="O479" s="54" t="n">
        <v>3502365.27</v>
      </c>
      <c r="P479" s="54" t="n">
        <v>0</v>
      </c>
      <c r="Q479" s="54" t="n">
        <v>238640.4</v>
      </c>
      <c r="R479" s="54" t="n">
        <v>1378141.32</v>
      </c>
      <c r="S479" s="54" t="n">
        <f aca="false" ca="false" dt2D="false" dtr="false" t="normal">+Z479-M479</f>
        <v>0</v>
      </c>
      <c r="T479" s="54" t="n">
        <f aca="false" ca="false" dt2D="false" dtr="false" t="normal">$M479/($J479+$K479)</f>
        <v>4105.169999999998</v>
      </c>
      <c r="U479" s="54" t="n">
        <f aca="false" ca="false" dt2D="false" dtr="false" t="normal">$M479/($J479+$K479)</f>
        <v>4105.169999999998</v>
      </c>
      <c r="V479" s="52" t="n">
        <v>2026</v>
      </c>
      <c r="W479" s="56" t="n">
        <v>0</v>
      </c>
      <c r="X479" s="56" t="n">
        <f aca="false" ca="false" dt2D="false" dtr="false" t="normal">+(J479*12.71+K479*25.41)*12</f>
        <v>238640.40000000002</v>
      </c>
      <c r="Y479" s="56" t="n">
        <f aca="false" ca="false" dt2D="false" dtr="false" t="normal">+(J479*12.71+K479*25.41)*12*30-'[3]Лист1'!$AQ$141</f>
        <v>1378141.3200000012</v>
      </c>
      <c r="Z479" s="72" t="n">
        <f aca="false" ca="true" dt2D="false" dtr="false" t="normal">SUBTOTAL(9, AA479:AO479)</f>
        <v>5119146.989999999</v>
      </c>
      <c r="AA479" s="58" t="n"/>
      <c r="AB479" s="58" t="n"/>
      <c r="AC479" s="58" t="n"/>
      <c r="AD479" s="58" t="n"/>
      <c r="AE479" s="58" t="n"/>
      <c r="AF479" s="58" t="n"/>
      <c r="AG479" s="58" t="n">
        <v>0</v>
      </c>
      <c r="AH479" s="58" t="n"/>
      <c r="AI479" s="58" t="n"/>
      <c r="AJ479" s="58" t="n"/>
      <c r="AK479" s="58" t="n">
        <v>4458541.55</v>
      </c>
      <c r="AL479" s="58" t="n"/>
      <c r="AM479" s="58" t="n">
        <v>511914.7</v>
      </c>
      <c r="AN479" s="58" t="n">
        <v>51191.47</v>
      </c>
      <c r="AO479" s="58" t="n">
        <v>97499.27</v>
      </c>
      <c r="AP479" s="4" t="n">
        <f aca="false" ca="false" dt2D="false" dtr="false" t="normal">COUNTIF(AA479:AL479, "&gt;0")</f>
        <v>1</v>
      </c>
      <c r="AQ479" s="4" t="n">
        <f aca="false" ca="false" dt2D="false" dtr="false" t="normal">COUNTIF(AM479:AO479, "&gt;0")</f>
        <v>3</v>
      </c>
      <c r="AR479" s="4" t="n">
        <f aca="false" ca="false" dt2D="false" dtr="false" t="normal">+AP479+AQ479</f>
        <v>4</v>
      </c>
    </row>
    <row customHeight="true" ht="12.75" outlineLevel="0" r="480">
      <c r="A480" s="49" t="n">
        <f aca="false" ca="false" dt2D="false" dtr="false" t="normal">+A479+1</f>
        <v>466</v>
      </c>
      <c r="B480" s="49" t="n">
        <f aca="false" ca="false" dt2D="false" dtr="false" t="normal">+B479+1</f>
        <v>237</v>
      </c>
      <c r="C480" s="50" t="s">
        <v>245</v>
      </c>
      <c r="D480" s="49" t="s">
        <v>604</v>
      </c>
      <c r="E480" s="53" t="s">
        <v>346</v>
      </c>
      <c r="F480" s="52" t="s">
        <v>56</v>
      </c>
      <c r="G480" s="52" t="n">
        <v>4</v>
      </c>
      <c r="H480" s="52" t="n">
        <v>4</v>
      </c>
      <c r="I480" s="53" t="n">
        <v>1206.1</v>
      </c>
      <c r="J480" s="53" t="n">
        <v>1206.1</v>
      </c>
      <c r="K480" s="53" t="n">
        <v>0</v>
      </c>
      <c r="L480" s="51" t="n">
        <v>55</v>
      </c>
      <c r="M480" s="54" t="n">
        <f aca="false" ca="false" dt2D="false" dtr="false" t="normal">SUM(N480:R480)</f>
        <v>4776416.24</v>
      </c>
      <c r="N480" s="54" t="n"/>
      <c r="O480" s="54" t="n">
        <v>2648097.488</v>
      </c>
      <c r="P480" s="54" t="n">
        <v>0</v>
      </c>
      <c r="Q480" s="54" t="n">
        <v>183954.372</v>
      </c>
      <c r="R480" s="54" t="n">
        <v>1944364.38</v>
      </c>
      <c r="S480" s="54" t="n">
        <f aca="false" ca="false" dt2D="false" dtr="false" t="normal">+Z480-M480</f>
        <v>0</v>
      </c>
      <c r="T480" s="54" t="n">
        <f aca="false" ca="false" dt2D="false" dtr="false" t="normal">$M480/($J480+$K480)</f>
        <v>3960.215769836664</v>
      </c>
      <c r="U480" s="54" t="n">
        <f aca="false" ca="false" dt2D="false" dtr="false" t="normal">$M480/($J480+$K480)</f>
        <v>3960.215769836664</v>
      </c>
      <c r="V480" s="52" t="n">
        <v>2026</v>
      </c>
      <c r="W480" s="56" t="n">
        <v>0</v>
      </c>
      <c r="X480" s="56" t="n">
        <f aca="false" ca="false" dt2D="false" dtr="false" t="normal">+(J480*12.71+K480*25.41)*12</f>
        <v>183954.37199999997</v>
      </c>
      <c r="Y480" s="56" t="n">
        <f aca="false" ca="false" dt2D="false" dtr="false" t="normal">+(J480*12.71+K480*25.41)*12*30-'[3]Лист1'!$AQ$145</f>
        <v>1944364.3799999994</v>
      </c>
      <c r="Z480" s="72" t="n">
        <f aca="false" ca="true" dt2D="false" dtr="false" t="normal">SUBTOTAL(9, AA480:AO480)</f>
        <v>4776416.24</v>
      </c>
      <c r="AA480" s="58" t="n">
        <v>3684531.56</v>
      </c>
      <c r="AB480" s="58" t="n"/>
      <c r="AC480" s="58" t="n"/>
      <c r="AD480" s="58" t="n"/>
      <c r="AE480" s="58" t="n"/>
      <c r="AF480" s="58" t="n"/>
      <c r="AG480" s="58" t="n">
        <v>0</v>
      </c>
      <c r="AH480" s="58" t="n"/>
      <c r="AI480" s="58" t="n"/>
      <c r="AJ480" s="58" t="n"/>
      <c r="AK480" s="63" t="n"/>
      <c r="AL480" s="58" t="n"/>
      <c r="AM480" s="58" t="n">
        <v>826122.78</v>
      </c>
      <c r="AN480" s="58" t="n">
        <v>90887.23</v>
      </c>
      <c r="AO480" s="58" t="n">
        <v>174874.67</v>
      </c>
      <c r="AP480" s="4" t="n">
        <f aca="false" ca="false" dt2D="false" dtr="false" t="normal">COUNTIF(AA480:AL480, "&gt;0")</f>
        <v>1</v>
      </c>
      <c r="AQ480" s="4" t="n">
        <f aca="false" ca="false" dt2D="false" dtr="false" t="normal">COUNTIF(AM480:AO480, "&gt;0")</f>
        <v>3</v>
      </c>
      <c r="AR480" s="4" t="n">
        <f aca="false" ca="false" dt2D="false" dtr="false" t="normal">+AP480+AQ480</f>
        <v>4</v>
      </c>
    </row>
    <row customHeight="true" ht="12.75" outlineLevel="0" r="481">
      <c r="A481" s="49" t="n">
        <f aca="false" ca="false" dt2D="false" dtr="false" t="normal">+A480+1</f>
        <v>467</v>
      </c>
      <c r="B481" s="49" t="n">
        <f aca="false" ca="false" dt2D="false" dtr="false" t="normal">+B480+1</f>
        <v>238</v>
      </c>
      <c r="C481" s="50" t="s">
        <v>245</v>
      </c>
      <c r="D481" s="49" t="s">
        <v>605</v>
      </c>
      <c r="E481" s="53" t="s">
        <v>130</v>
      </c>
      <c r="F481" s="52" t="s">
        <v>56</v>
      </c>
      <c r="G481" s="52" t="n">
        <v>4</v>
      </c>
      <c r="H481" s="52" t="n">
        <v>4</v>
      </c>
      <c r="I481" s="53" t="n">
        <v>1261.56</v>
      </c>
      <c r="J481" s="53" t="n">
        <v>1195.16</v>
      </c>
      <c r="K481" s="53" t="n">
        <v>66.3999999999999</v>
      </c>
      <c r="L481" s="51" t="n">
        <v>42</v>
      </c>
      <c r="M481" s="54" t="n">
        <f aca="false" ca="false" dt2D="false" dtr="false" t="normal">SUM(N481:R481)</f>
        <v>5178918.27</v>
      </c>
      <c r="N481" s="54" t="n"/>
      <c r="O481" s="54" t="n">
        <v>3428630.9028</v>
      </c>
      <c r="P481" s="54" t="n">
        <v>0</v>
      </c>
      <c r="Q481" s="54" t="n">
        <v>202532.4912</v>
      </c>
      <c r="R481" s="54" t="n">
        <v>1547754.876</v>
      </c>
      <c r="S481" s="54" t="n">
        <f aca="false" ca="false" dt2D="false" dtr="false" t="normal">+Z481-M481</f>
        <v>0</v>
      </c>
      <c r="T481" s="54" t="n">
        <f aca="false" ca="false" dt2D="false" dtr="false" t="normal">$M481/($J481+$K481)</f>
        <v>4105.170003804813</v>
      </c>
      <c r="U481" s="54" t="n">
        <f aca="false" ca="false" dt2D="false" dtr="false" t="normal">$M481/($J481+$K481)</f>
        <v>4105.170003804813</v>
      </c>
      <c r="V481" s="52" t="n">
        <v>2026</v>
      </c>
      <c r="W481" s="56" t="n">
        <v>0</v>
      </c>
      <c r="X481" s="56" t="n">
        <f aca="false" ca="false" dt2D="false" dtr="false" t="normal">+(J481*12.71+K481*25.41)*12</f>
        <v>202532.4912</v>
      </c>
      <c r="Y481" s="56" t="n">
        <f aca="false" ca="false" dt2D="false" dtr="false" t="normal">+(J481*12.71+K481*25.41)*12*30-'[3]Лист1'!$AQ$146</f>
        <v>1547754.8759999992</v>
      </c>
      <c r="Z481" s="72" t="n">
        <f aca="false" ca="true" dt2D="false" dtr="false" t="normal">SUBTOTAL(9, AA481:AO481)</f>
        <v>5178918.27</v>
      </c>
      <c r="AA481" s="58" t="n"/>
      <c r="AB481" s="58" t="n"/>
      <c r="AC481" s="58" t="n"/>
      <c r="AD481" s="58" t="n"/>
      <c r="AE481" s="58" t="n"/>
      <c r="AF481" s="58" t="n"/>
      <c r="AG481" s="58" t="n">
        <v>0</v>
      </c>
      <c r="AH481" s="58" t="n"/>
      <c r="AI481" s="58" t="n"/>
      <c r="AJ481" s="58" t="n"/>
      <c r="AK481" s="58" t="n">
        <v>4510599.58</v>
      </c>
      <c r="AL481" s="58" t="n"/>
      <c r="AM481" s="58" t="n">
        <v>517891.83</v>
      </c>
      <c r="AN481" s="58" t="n">
        <v>51789.18</v>
      </c>
      <c r="AO481" s="58" t="n">
        <v>98637.68</v>
      </c>
      <c r="AP481" s="4" t="n">
        <f aca="false" ca="false" dt2D="false" dtr="false" t="normal">COUNTIF(AA481:AL481, "&gt;0")</f>
        <v>1</v>
      </c>
      <c r="AQ481" s="4" t="n">
        <f aca="false" ca="false" dt2D="false" dtr="false" t="normal">COUNTIF(AM481:AO481, "&gt;0")</f>
        <v>3</v>
      </c>
      <c r="AR481" s="4" t="n">
        <f aca="false" ca="false" dt2D="false" dtr="false" t="normal">+AP481+AQ481</f>
        <v>4</v>
      </c>
    </row>
    <row customHeight="true" ht="12.75" outlineLevel="0" r="482">
      <c r="A482" s="49" t="n">
        <f aca="false" ca="false" dt2D="false" dtr="false" t="normal">+A481+1</f>
        <v>468</v>
      </c>
      <c r="B482" s="49" t="n">
        <f aca="false" ca="false" dt2D="false" dtr="false" t="normal">+B481+1</f>
        <v>239</v>
      </c>
      <c r="C482" s="50" t="s">
        <v>245</v>
      </c>
      <c r="D482" s="49" t="s">
        <v>606</v>
      </c>
      <c r="E482" s="53" t="s">
        <v>125</v>
      </c>
      <c r="F482" s="52" t="s">
        <v>56</v>
      </c>
      <c r="G482" s="52" t="n">
        <v>5</v>
      </c>
      <c r="H482" s="52" t="n">
        <v>4</v>
      </c>
      <c r="I482" s="53" t="n">
        <v>1903.3</v>
      </c>
      <c r="J482" s="53" t="n">
        <v>1722.7</v>
      </c>
      <c r="K482" s="53" t="n">
        <v>180.6</v>
      </c>
      <c r="L482" s="51" t="n">
        <v>76</v>
      </c>
      <c r="M482" s="54" t="n">
        <f aca="false" ca="false" dt2D="false" dtr="false" t="normal">SUM(N482:R482)</f>
        <v>8136400.6116591655</v>
      </c>
      <c r="N482" s="54" t="n"/>
      <c r="O482" s="54" t="n"/>
      <c r="P482" s="54" t="n">
        <v>0</v>
      </c>
      <c r="Q482" s="54" t="n">
        <v>317814.756</v>
      </c>
      <c r="R482" s="54" t="n">
        <v>7818585.85565917</v>
      </c>
      <c r="S482" s="54" t="n">
        <f aca="false" ca="false" dt2D="false" dtr="false" t="normal">+Z482-M482</f>
        <v>0</v>
      </c>
      <c r="T482" s="54" t="n">
        <f aca="false" ca="false" dt2D="false" dtr="false" t="normal">$M482/($J482+$K482)</f>
        <v>4274.891300193961</v>
      </c>
      <c r="U482" s="54" t="n">
        <f aca="false" ca="false" dt2D="false" dtr="false" t="normal">$M482/($J482+$K482)</f>
        <v>4274.891300193961</v>
      </c>
      <c r="V482" s="52" t="n">
        <v>2026</v>
      </c>
      <c r="W482" s="56" t="n">
        <v>0</v>
      </c>
      <c r="X482" s="56" t="n">
        <f aca="false" ca="false" dt2D="false" dtr="false" t="normal">+(J482*12.71+K482*25.41)*12</f>
        <v>317814.75600000005</v>
      </c>
      <c r="Y482" s="56" t="n">
        <f aca="false" ca="false" dt2D="false" dtr="false" t="normal">+(J482*12.71+K482*25.41)*12*30-'[3]Лист1'!$AQ$147</f>
        <v>9351638.100000001</v>
      </c>
      <c r="Z482" s="72" t="n">
        <f aca="false" ca="true" dt2D="false" dtr="false" t="normal">SUBTOTAL(9, AA482:AO482)</f>
        <v>8136400.6116591655</v>
      </c>
      <c r="AA482" s="63" t="n"/>
      <c r="AB482" s="63" t="n"/>
      <c r="AC482" s="63" t="n"/>
      <c r="AD482" s="63" t="n"/>
      <c r="AE482" s="58" t="n"/>
      <c r="AF482" s="58" t="n"/>
      <c r="AG482" s="58" t="n"/>
      <c r="AH482" s="58" t="n"/>
      <c r="AI482" s="63" t="n"/>
      <c r="AJ482" s="58" t="n"/>
      <c r="AK482" s="58" t="n">
        <v>6805085.91</v>
      </c>
      <c r="AL482" s="63" t="n"/>
      <c r="AM482" s="62" t="n">
        <v>1031659.0221</v>
      </c>
      <c r="AN482" s="62" t="n">
        <v>103165.90221</v>
      </c>
      <c r="AO482" s="62" t="n">
        <v>196489.777349166</v>
      </c>
      <c r="AP482" s="4" t="n">
        <f aca="false" ca="false" dt2D="false" dtr="false" t="normal">COUNTIF(AA482:AL482, "&gt;0")</f>
        <v>1</v>
      </c>
      <c r="AQ482" s="4" t="n">
        <f aca="false" ca="false" dt2D="false" dtr="false" t="normal">COUNTIF(AM482:AO482, "&gt;0")</f>
        <v>3</v>
      </c>
      <c r="AR482" s="4" t="n">
        <f aca="false" ca="false" dt2D="false" dtr="false" t="normal">+AP482+AQ482</f>
        <v>4</v>
      </c>
    </row>
    <row customHeight="true" ht="12.75" outlineLevel="0" r="483">
      <c r="A483" s="49" t="n">
        <f aca="false" ca="false" dt2D="false" dtr="false" t="normal">+A482+1</f>
        <v>469</v>
      </c>
      <c r="B483" s="49" t="n">
        <f aca="false" ca="false" dt2D="false" dtr="false" t="normal">+B482+1</f>
        <v>240</v>
      </c>
      <c r="C483" s="50" t="s">
        <v>245</v>
      </c>
      <c r="D483" s="49" t="s">
        <v>607</v>
      </c>
      <c r="E483" s="53" t="s">
        <v>202</v>
      </c>
      <c r="F483" s="52" t="s">
        <v>56</v>
      </c>
      <c r="G483" s="52" t="n">
        <v>4</v>
      </c>
      <c r="H483" s="52" t="n">
        <v>3</v>
      </c>
      <c r="I483" s="53" t="n">
        <v>1252</v>
      </c>
      <c r="J483" s="53" t="n">
        <v>1211.5</v>
      </c>
      <c r="K483" s="53" t="n">
        <v>40.5</v>
      </c>
      <c r="L483" s="51" t="n">
        <v>40</v>
      </c>
      <c r="M483" s="54" t="n">
        <f aca="false" ca="false" dt2D="false" dtr="false" t="normal">SUM(N483:R483)</f>
        <v>5352163.90790904</v>
      </c>
      <c r="N483" s="54" t="n"/>
      <c r="O483" s="54" t="n"/>
      <c r="P483" s="54" t="n">
        <v>0</v>
      </c>
      <c r="Q483" s="54" t="n">
        <v>197127.24</v>
      </c>
      <c r="R483" s="54" t="n">
        <v>5155036.66790904</v>
      </c>
      <c r="S483" s="54" t="n">
        <f aca="false" ca="false" dt2D="false" dtr="false" t="normal">+Z483-M483</f>
        <v>0</v>
      </c>
      <c r="T483" s="54" t="n">
        <f aca="false" ca="false" dt2D="false" dtr="false" t="normal">$M483/($J483+$K483)</f>
        <v>4274.891300246837</v>
      </c>
      <c r="U483" s="54" t="n">
        <f aca="false" ca="false" dt2D="false" dtr="false" t="normal">$M483/($J483+$K483)</f>
        <v>4274.891300246837</v>
      </c>
      <c r="V483" s="52" t="n">
        <v>2026</v>
      </c>
      <c r="W483" s="56" t="n">
        <v>0</v>
      </c>
      <c r="X483" s="56" t="n">
        <f aca="false" ca="false" dt2D="false" dtr="false" t="normal">+(J483*12.71+K483*25.41)*12</f>
        <v>197127.24</v>
      </c>
      <c r="Y483" s="56" t="n">
        <f aca="false" ca="false" dt2D="false" dtr="false" t="normal">+(J483*12.71+K483*25.41)*12*30-'[3]Лист1'!$AQ$148</f>
        <v>5543325.369999999</v>
      </c>
      <c r="Z483" s="72" t="n">
        <f aca="false" ca="true" dt2D="false" dtr="false" t="normal">SUBTOTAL(9, AA483:AO483)</f>
        <v>5352163.90790904</v>
      </c>
      <c r="AA483" s="63" t="n"/>
      <c r="AB483" s="63" t="n"/>
      <c r="AC483" s="63" t="n"/>
      <c r="AD483" s="63" t="n"/>
      <c r="AE483" s="58" t="n"/>
      <c r="AF483" s="58" t="n"/>
      <c r="AG483" s="58" t="n"/>
      <c r="AH483" s="58" t="n"/>
      <c r="AI483" s="63" t="n"/>
      <c r="AJ483" s="58" t="n"/>
      <c r="AK483" s="58" t="n">
        <v>4476418.62</v>
      </c>
      <c r="AL483" s="63" t="n"/>
      <c r="AM483" s="62" t="n">
        <v>678630.324</v>
      </c>
      <c r="AN483" s="62" t="n">
        <v>67863.0324</v>
      </c>
      <c r="AO483" s="62" t="n">
        <v>129251.93150904</v>
      </c>
      <c r="AP483" s="4" t="n">
        <f aca="false" ca="false" dt2D="false" dtr="false" t="normal">COUNTIF(AA483:AL483, "&gt;0")</f>
        <v>1</v>
      </c>
      <c r="AQ483" s="4" t="n">
        <f aca="false" ca="false" dt2D="false" dtr="false" t="normal">COUNTIF(AM483:AO483, "&gt;0")</f>
        <v>3</v>
      </c>
      <c r="AR483" s="4" t="n">
        <f aca="false" ca="false" dt2D="false" dtr="false" t="normal">+AP483+AQ483</f>
        <v>4</v>
      </c>
    </row>
    <row customFormat="true" customHeight="true" ht="12.75" outlineLevel="0" r="484" s="0">
      <c r="A484" s="49" t="n">
        <f aca="false" ca="false" dt2D="false" dtr="false" t="normal">+A483+1</f>
        <v>470</v>
      </c>
      <c r="B484" s="49" t="n">
        <f aca="false" ca="false" dt2D="false" dtr="false" t="normal">+B483+1</f>
        <v>241</v>
      </c>
      <c r="C484" s="50" t="s">
        <v>245</v>
      </c>
      <c r="D484" s="49" t="s">
        <v>251</v>
      </c>
      <c r="E484" s="51" t="n">
        <v>1964</v>
      </c>
      <c r="F484" s="52" t="s">
        <v>56</v>
      </c>
      <c r="G484" s="52" t="n">
        <v>3</v>
      </c>
      <c r="H484" s="52" t="n">
        <v>1</v>
      </c>
      <c r="I484" s="53" t="n">
        <v>998.5</v>
      </c>
      <c r="J484" s="53" t="n">
        <v>928.6</v>
      </c>
      <c r="K484" s="53" t="n">
        <v>69.9</v>
      </c>
      <c r="L484" s="51" t="n">
        <v>43</v>
      </c>
      <c r="M484" s="54" t="n">
        <f aca="false" ca="false" dt2D="false" dtr="false" t="normal">SUM(N484:R484)</f>
        <v>6762544.07</v>
      </c>
      <c r="N484" s="54" t="n"/>
      <c r="O484" s="54" t="n">
        <v>6599600.09</v>
      </c>
      <c r="P484" s="54" t="n"/>
      <c r="Q484" s="54" t="n">
        <v>162943.98</v>
      </c>
      <c r="R484" s="54" t="n">
        <v>0</v>
      </c>
      <c r="S484" s="54" t="n">
        <f aca="false" ca="false" dt2D="false" dtr="false" t="normal">+Z484-M484</f>
        <v>0</v>
      </c>
      <c r="T484" s="54" t="n">
        <f aca="false" ca="false" dt2D="false" dtr="false" t="normal">$M484/($J484+$K484)</f>
        <v>6772.703124687031</v>
      </c>
      <c r="U484" s="54" t="n">
        <f aca="false" ca="false" dt2D="false" dtr="false" t="normal">$M484/($J484+$K484)</f>
        <v>6772.703124687031</v>
      </c>
      <c r="V484" s="52" t="n">
        <v>2026</v>
      </c>
      <c r="W484" s="58" t="n">
        <v>0</v>
      </c>
      <c r="X484" s="58" t="n">
        <f aca="false" ca="false" dt2D="false" dtr="false" t="normal">+(J484*12.71+K484*25.41)*12</f>
        <v>162943.98</v>
      </c>
      <c r="Y484" s="58" t="n">
        <f aca="false" ca="false" dt2D="false" dtr="false" t="normal">+(J484*12.71+K484*25.41)*12*30-'[3]Лист1'!$AQ$150</f>
        <v>-959900.7599999998</v>
      </c>
      <c r="Z484" s="72" t="n">
        <f aca="false" ca="true" dt2D="false" dtr="false" t="normal">SUBTOTAL(9, AA484:AO484)</f>
        <v>6762544.07</v>
      </c>
      <c r="AA484" s="58" t="n">
        <v>3617984.03</v>
      </c>
      <c r="AB484" s="58" t="n">
        <v>2231790.38</v>
      </c>
      <c r="AC484" s="58" t="n"/>
      <c r="AD484" s="58" t="n">
        <v>912769.66</v>
      </c>
      <c r="AE484" s="58" t="n"/>
      <c r="AF484" s="58" t="n"/>
      <c r="AG484" s="58" t="n"/>
      <c r="AH484" s="58" t="n"/>
      <c r="AI484" s="58" t="n"/>
      <c r="AJ484" s="58" t="n"/>
      <c r="AK484" s="58" t="n"/>
      <c r="AL484" s="58" t="n"/>
      <c r="AM484" s="58" t="n"/>
      <c r="AN484" s="58" t="n"/>
      <c r="AO484" s="58" t="n"/>
      <c r="AP484" s="4" t="n">
        <f aca="false" ca="false" dt2D="false" dtr="false" t="normal">COUNTIF(AA484:AL484, "&gt;0")</f>
        <v>3</v>
      </c>
      <c r="AQ484" s="4" t="n">
        <f aca="false" ca="false" dt2D="false" dtr="false" t="normal">COUNTIF(AM484:AO484, "&gt;0")</f>
        <v>0</v>
      </c>
      <c r="AR484" s="4" t="n">
        <f aca="false" ca="false" dt2D="false" dtr="false" t="normal">+AP484+AQ484</f>
        <v>3</v>
      </c>
    </row>
    <row customHeight="true" ht="12.75" outlineLevel="0" r="485">
      <c r="A485" s="49" t="n">
        <f aca="false" ca="false" dt2D="false" dtr="false" t="normal">+A484+1</f>
        <v>471</v>
      </c>
      <c r="B485" s="49" t="n">
        <f aca="false" ca="false" dt2D="false" dtr="false" t="normal">+B484+1</f>
        <v>242</v>
      </c>
      <c r="C485" s="50" t="s">
        <v>245</v>
      </c>
      <c r="D485" s="49" t="s">
        <v>608</v>
      </c>
      <c r="E485" s="53" t="s">
        <v>202</v>
      </c>
      <c r="F485" s="52" t="s">
        <v>56</v>
      </c>
      <c r="G485" s="52" t="n">
        <v>4</v>
      </c>
      <c r="H485" s="52" t="n">
        <v>1</v>
      </c>
      <c r="I485" s="53" t="n">
        <v>1336.7</v>
      </c>
      <c r="J485" s="53" t="n">
        <v>1239.6</v>
      </c>
      <c r="K485" s="53" t="n">
        <v>97.1000000000001</v>
      </c>
      <c r="L485" s="51" t="n">
        <v>56</v>
      </c>
      <c r="M485" s="54" t="n">
        <f aca="false" ca="false" dt2D="false" dtr="false" t="normal">SUM(N485:R485)</f>
        <v>10753116.42</v>
      </c>
      <c r="N485" s="54" t="n"/>
      <c r="O485" s="54" t="n">
        <v>4118418.436</v>
      </c>
      <c r="P485" s="54" t="n">
        <v>0</v>
      </c>
      <c r="Q485" s="54" t="n">
        <v>218671.524</v>
      </c>
      <c r="R485" s="54" t="n">
        <v>6416026.46</v>
      </c>
      <c r="S485" s="54" t="n">
        <f aca="false" ca="false" dt2D="false" dtr="false" t="normal">+Z485-M485</f>
        <v>0</v>
      </c>
      <c r="T485" s="54" t="n">
        <f aca="false" ca="false" dt2D="false" dtr="false" t="normal">$M485/($J485+$K485)</f>
        <v>8044.524889653624</v>
      </c>
      <c r="U485" s="54" t="n">
        <f aca="false" ca="false" dt2D="false" dtr="false" t="normal">$M485/($J485+$K485)</f>
        <v>8044.524889653624</v>
      </c>
      <c r="V485" s="52" t="n">
        <v>2026</v>
      </c>
      <c r="W485" s="56" t="n">
        <v>0</v>
      </c>
      <c r="X485" s="56" t="n">
        <f aca="false" ca="false" dt2D="false" dtr="false" t="normal">+(J485*12.71+K485*25.41)*12</f>
        <v>218671.52400000003</v>
      </c>
      <c r="Y485" s="56" t="n">
        <f aca="false" ca="false" dt2D="false" dtr="false" t="normal">+(J485*12.71+K485*25.41)*12*30-'[3]Лист1'!$AQ$156</f>
        <v>6416026.460000001</v>
      </c>
      <c r="Z485" s="72" t="n">
        <f aca="false" ca="true" dt2D="false" dtr="false" t="normal">SUBTOTAL(9, AA485:AO485)</f>
        <v>10753116.42</v>
      </c>
      <c r="AA485" s="58" t="n">
        <v>4083503.3</v>
      </c>
      <c r="AB485" s="58" t="n">
        <v>1682065.53</v>
      </c>
      <c r="AC485" s="63" t="n"/>
      <c r="AD485" s="58" t="n">
        <v>1355792.19</v>
      </c>
      <c r="AE485" s="58" t="n"/>
      <c r="AF485" s="58" t="n"/>
      <c r="AG485" s="58" t="n">
        <v>0</v>
      </c>
      <c r="AH485" s="58" t="n"/>
      <c r="AI485" s="63" t="n"/>
      <c r="AJ485" s="58" t="n"/>
      <c r="AK485" s="63" t="n"/>
      <c r="AL485" s="63" t="n"/>
      <c r="AM485" s="58" t="n">
        <v>2783088.93</v>
      </c>
      <c r="AN485" s="58" t="n">
        <v>291228.3</v>
      </c>
      <c r="AO485" s="58" t="n">
        <v>557438.17</v>
      </c>
      <c r="AP485" s="4" t="n">
        <f aca="false" ca="false" dt2D="false" dtr="false" t="normal">COUNTIF(AA485:AL485, "&gt;0")</f>
        <v>3</v>
      </c>
      <c r="AQ485" s="4" t="n">
        <f aca="false" ca="false" dt2D="false" dtr="false" t="normal">COUNTIF(AM485:AO485, "&gt;0")</f>
        <v>3</v>
      </c>
      <c r="AR485" s="4" t="n">
        <f aca="false" ca="false" dt2D="false" dtr="false" t="normal">+AP485+AQ485</f>
        <v>6</v>
      </c>
    </row>
    <row customHeight="true" ht="12.75" outlineLevel="0" r="486">
      <c r="A486" s="49" t="n">
        <f aca="false" ca="false" dt2D="false" dtr="false" t="normal">+A485+1</f>
        <v>472</v>
      </c>
      <c r="B486" s="49" t="n">
        <f aca="false" ca="false" dt2D="false" dtr="false" t="normal">+B485+1</f>
        <v>243</v>
      </c>
      <c r="C486" s="50" t="s">
        <v>245</v>
      </c>
      <c r="D486" s="49" t="s">
        <v>609</v>
      </c>
      <c r="E486" s="53" t="s">
        <v>161</v>
      </c>
      <c r="F486" s="52" t="s">
        <v>56</v>
      </c>
      <c r="G486" s="52" t="n">
        <v>4</v>
      </c>
      <c r="H486" s="52" t="n">
        <v>1</v>
      </c>
      <c r="I486" s="53" t="n">
        <v>1245.4</v>
      </c>
      <c r="J486" s="53" t="n">
        <v>1045.1</v>
      </c>
      <c r="K486" s="53" t="n">
        <v>200.3</v>
      </c>
      <c r="L486" s="51" t="n">
        <v>44</v>
      </c>
      <c r="M486" s="54" t="n">
        <f aca="false" ca="false" dt2D="false" dtr="false" t="normal">SUM(N486:R486)</f>
        <v>10018651.32</v>
      </c>
      <c r="N486" s="54" t="n"/>
      <c r="O486" s="54" t="n">
        <v>3362390.212</v>
      </c>
      <c r="P486" s="54" t="n">
        <v>0</v>
      </c>
      <c r="Q486" s="54" t="n">
        <v>220474.128</v>
      </c>
      <c r="R486" s="54" t="n">
        <v>6435786.98</v>
      </c>
      <c r="S486" s="54" t="n">
        <f aca="false" ca="false" dt2D="false" dtr="false" t="normal">+Z486-M486</f>
        <v>0</v>
      </c>
      <c r="T486" s="54" t="n">
        <f aca="false" ca="false" dt2D="false" dtr="false" t="normal">$M486/($J486+$K486)</f>
        <v>8044.52490766019</v>
      </c>
      <c r="U486" s="54" t="n">
        <f aca="false" ca="false" dt2D="false" dtr="false" t="normal">$M486/($J486+$K486)</f>
        <v>8044.52490766019</v>
      </c>
      <c r="V486" s="52" t="n">
        <v>2026</v>
      </c>
      <c r="W486" s="56" t="n">
        <v>0</v>
      </c>
      <c r="X486" s="56" t="n">
        <f aca="false" ca="false" dt2D="false" dtr="false" t="normal">+(J486*12.71+K486*25.41)*12</f>
        <v>220474.12800000003</v>
      </c>
      <c r="Y486" s="56" t="n">
        <f aca="false" ca="false" dt2D="false" dtr="false" t="normal">+(J486*12.71+K486*25.41)*12*30-'[3]Лист1'!$AQ$157</f>
        <v>6435786.98</v>
      </c>
      <c r="Z486" s="72" t="n">
        <f aca="false" ca="true" dt2D="false" dtr="false" t="normal">SUBTOTAL(9, AA486:AO486)</f>
        <v>10018651.32</v>
      </c>
      <c r="AA486" s="58" t="n">
        <v>3804589.67</v>
      </c>
      <c r="AB486" s="58" t="n">
        <v>1567176.19</v>
      </c>
      <c r="AC486" s="63" t="n"/>
      <c r="AD486" s="58" t="n">
        <v>1263188.16</v>
      </c>
      <c r="AE486" s="58" t="n"/>
      <c r="AF486" s="58" t="n"/>
      <c r="AG486" s="58" t="n">
        <v>0</v>
      </c>
      <c r="AH486" s="58" t="n"/>
      <c r="AI486" s="63" t="n"/>
      <c r="AJ486" s="58" t="n"/>
      <c r="AK486" s="63" t="n"/>
      <c r="AL486" s="63" t="n"/>
      <c r="AM486" s="58" t="n">
        <v>2592996.9</v>
      </c>
      <c r="AN486" s="58" t="n">
        <v>271336.67</v>
      </c>
      <c r="AO486" s="58" t="n">
        <v>519363.73</v>
      </c>
      <c r="AP486" s="4" t="n">
        <f aca="false" ca="false" dt2D="false" dtr="false" t="normal">COUNTIF(AA486:AL486, "&gt;0")</f>
        <v>3</v>
      </c>
      <c r="AQ486" s="4" t="n">
        <f aca="false" ca="false" dt2D="false" dtr="false" t="normal">COUNTIF(AM486:AO486, "&gt;0")</f>
        <v>3</v>
      </c>
      <c r="AR486" s="4" t="n">
        <f aca="false" ca="false" dt2D="false" dtr="false" t="normal">+AP486+AQ486</f>
        <v>6</v>
      </c>
    </row>
    <row customHeight="true" ht="12.75" outlineLevel="0" r="487">
      <c r="A487" s="49" t="n">
        <f aca="false" ca="false" dt2D="false" dtr="false" t="normal">+A486+1</f>
        <v>473</v>
      </c>
      <c r="B487" s="49" t="n">
        <f aca="false" ca="false" dt2D="false" dtr="false" t="normal">+B486+1</f>
        <v>244</v>
      </c>
      <c r="C487" s="50" t="s">
        <v>245</v>
      </c>
      <c r="D487" s="49" t="s">
        <v>610</v>
      </c>
      <c r="E487" s="53" t="s">
        <v>132</v>
      </c>
      <c r="F487" s="52" t="s">
        <v>56</v>
      </c>
      <c r="G487" s="52" t="n">
        <v>4</v>
      </c>
      <c r="H487" s="52" t="n">
        <v>1</v>
      </c>
      <c r="I487" s="53" t="n">
        <v>1377.7</v>
      </c>
      <c r="J487" s="53" t="n">
        <v>1247.2</v>
      </c>
      <c r="K487" s="53" t="n">
        <v>130.5</v>
      </c>
      <c r="L487" s="51" t="n">
        <v>31</v>
      </c>
      <c r="M487" s="54" t="n">
        <f aca="false" ca="false" dt2D="false" dtr="false" t="normal">SUM(N487:R487)</f>
        <v>2069299.57</v>
      </c>
      <c r="N487" s="54" t="n"/>
      <c r="O487" s="54" t="n">
        <v>1447295.956</v>
      </c>
      <c r="P487" s="54" t="n">
        <v>0</v>
      </c>
      <c r="Q487" s="54" t="n">
        <v>230015.004</v>
      </c>
      <c r="R487" s="54" t="n">
        <v>391988.61</v>
      </c>
      <c r="S487" s="54" t="n">
        <f aca="false" ca="false" dt2D="false" dtr="false" t="normal">+Z487-M487</f>
        <v>0</v>
      </c>
      <c r="T487" s="54" t="n">
        <f aca="false" ca="false" dt2D="false" dtr="false" t="normal">$M487/($J487+$K487)</f>
        <v>1501.9957683095013</v>
      </c>
      <c r="U487" s="54" t="n">
        <f aca="false" ca="false" dt2D="false" dtr="false" t="normal">$M487/($J487+$K487)</f>
        <v>1501.9957683095013</v>
      </c>
      <c r="V487" s="52" t="n">
        <v>2026</v>
      </c>
      <c r="W487" s="56" t="n">
        <v>0</v>
      </c>
      <c r="X487" s="56" t="n">
        <f aca="false" ca="false" dt2D="false" dtr="false" t="normal">+(J487*12.71+K487*25.41)*12</f>
        <v>230015.00400000002</v>
      </c>
      <c r="Y487" s="56" t="n">
        <f aca="false" ca="false" dt2D="false" dtr="false" t="normal">+(J487*12.71+K487*25.41)*12*30-'[3]Лист1'!$AQ$151</f>
        <v>391988.61000000034</v>
      </c>
      <c r="Z487" s="72" t="n">
        <f aca="false" ca="true" dt2D="false" dtr="false" t="normal">SUBTOTAL(9, AA487:AO487)</f>
        <v>2069299.57</v>
      </c>
      <c r="AA487" s="58" t="n"/>
      <c r="AB487" s="58" t="n"/>
      <c r="AC487" s="58" t="n"/>
      <c r="AD487" s="58" t="n"/>
      <c r="AE487" s="58" t="n"/>
      <c r="AF487" s="58" t="n"/>
      <c r="AG487" s="58" t="n">
        <v>0</v>
      </c>
      <c r="AH487" s="58" t="n"/>
      <c r="AI487" s="58" t="n"/>
      <c r="AJ487" s="58" t="n">
        <v>1166603.73</v>
      </c>
      <c r="AK487" s="63" t="n"/>
      <c r="AL487" s="58" t="n"/>
      <c r="AM487" s="58" t="n">
        <v>699514.78</v>
      </c>
      <c r="AN487" s="58" t="n">
        <v>69951.48</v>
      </c>
      <c r="AO487" s="58" t="n">
        <v>133229.58</v>
      </c>
      <c r="AP487" s="4" t="n">
        <f aca="false" ca="false" dt2D="false" dtr="false" t="normal">COUNTIF(AA487:AL487, "&gt;0")</f>
        <v>1</v>
      </c>
      <c r="AQ487" s="4" t="n">
        <f aca="false" ca="false" dt2D="false" dtr="false" t="normal">COUNTIF(AM487:AO487, "&gt;0")</f>
        <v>3</v>
      </c>
      <c r="AR487" s="4" t="n">
        <f aca="false" ca="false" dt2D="false" dtr="false" t="normal">+AP487+AQ487</f>
        <v>4</v>
      </c>
    </row>
    <row customHeight="true" ht="12.75" outlineLevel="0" r="488">
      <c r="A488" s="49" t="s">
        <v>436</v>
      </c>
      <c r="B488" s="49" t="n">
        <f aca="false" ca="false" dt2D="false" dtr="false" t="normal">+B487+1</f>
        <v>245</v>
      </c>
      <c r="C488" s="50" t="s">
        <v>245</v>
      </c>
      <c r="D488" s="49" t="s">
        <v>255</v>
      </c>
      <c r="E488" s="53" t="s">
        <v>193</v>
      </c>
      <c r="F488" s="52" t="s">
        <v>56</v>
      </c>
      <c r="G488" s="52" t="n">
        <v>4</v>
      </c>
      <c r="H488" s="52" t="n">
        <v>3</v>
      </c>
      <c r="I488" s="53" t="n">
        <v>1261.1</v>
      </c>
      <c r="J488" s="53" t="n">
        <v>1261.1</v>
      </c>
      <c r="K488" s="53" t="n">
        <v>0</v>
      </c>
      <c r="L488" s="51" t="n">
        <v>43</v>
      </c>
      <c r="M488" s="54" t="n">
        <f aca="false" ca="false" dt2D="false" dtr="false" t="normal">SUM(N488:R488)</f>
        <v>5335252.149999999</v>
      </c>
      <c r="N488" s="54" t="n"/>
      <c r="O488" s="54" t="n">
        <v>5142909.178</v>
      </c>
      <c r="P488" s="54" t="n">
        <v>0</v>
      </c>
      <c r="Q488" s="54" t="n">
        <v>192342.972</v>
      </c>
      <c r="R488" s="54" t="n">
        <v>0</v>
      </c>
      <c r="S488" s="54" t="n">
        <f aca="false" ca="false" dt2D="false" dtr="false" t="normal">+Z488-M488</f>
        <v>0</v>
      </c>
      <c r="T488" s="54" t="n">
        <f aca="false" ca="false" dt2D="false" dtr="false" t="normal">$M488/($J488+$K488)</f>
        <v>4230.633692807866</v>
      </c>
      <c r="U488" s="54" t="n">
        <f aca="false" ca="false" dt2D="false" dtr="false" t="normal">$M488/($J488+$K488)</f>
        <v>4230.633692807866</v>
      </c>
      <c r="V488" s="52" t="n">
        <v>2026</v>
      </c>
      <c r="W488" s="79" t="n">
        <v>0</v>
      </c>
      <c r="X488" s="56" t="n">
        <f aca="false" ca="false" dt2D="false" dtr="false" t="normal">+(J488*12.71+K488*25.41)*12</f>
        <v>192342.972</v>
      </c>
      <c r="Y488" s="79" t="n">
        <f aca="false" ca="false" dt2D="false" dtr="false" t="normal">+(J488*12.71+K488*25.41)*12*30-'[3]Лист1'!$AQ$158-R163</f>
        <v>0</v>
      </c>
      <c r="Z488" s="72" t="n">
        <f aca="false" ca="true" dt2D="false" dtr="false" t="normal">SUBTOTAL(9, AA488:AO488)</f>
        <v>5335252.149999999</v>
      </c>
      <c r="AA488" s="58" t="n"/>
      <c r="AB488" s="58" t="n"/>
      <c r="AC488" s="58" t="n"/>
      <c r="AD488" s="58" t="n"/>
      <c r="AE488" s="58" t="n"/>
      <c r="AF488" s="58" t="n"/>
      <c r="AG488" s="58" t="n">
        <v>0</v>
      </c>
      <c r="AH488" s="58" t="n"/>
      <c r="AI488" s="58" t="n"/>
      <c r="AJ488" s="63" t="n"/>
      <c r="AK488" s="58" t="n">
        <v>4508954.89</v>
      </c>
      <c r="AL488" s="58" t="n"/>
      <c r="AM488" s="58" t="n">
        <v>640312.18</v>
      </c>
      <c r="AN488" s="58" t="n">
        <v>64031.22</v>
      </c>
      <c r="AO488" s="58" t="n">
        <v>121953.86</v>
      </c>
      <c r="AP488" s="4" t="n">
        <f aca="false" ca="false" dt2D="false" dtr="false" t="normal">COUNTIF(AA488:AL488, "&gt;0")</f>
        <v>1</v>
      </c>
      <c r="AQ488" s="4" t="n">
        <f aca="false" ca="false" dt2D="false" dtr="false" t="normal">COUNTIF(AM488:AO488, "&gt;0")</f>
        <v>3</v>
      </c>
      <c r="AR488" s="4" t="n">
        <f aca="false" ca="false" dt2D="false" dtr="false" t="normal">+AP488+AQ488</f>
        <v>4</v>
      </c>
    </row>
    <row customHeight="true" ht="12.75" outlineLevel="0" r="489">
      <c r="A489" s="49" t="n">
        <f aca="false" ca="false" dt2D="false" dtr="false" t="normal">+A487+1</f>
        <v>474</v>
      </c>
      <c r="B489" s="49" t="n">
        <f aca="false" ca="false" dt2D="false" dtr="false" t="normal">+B488+1</f>
        <v>246</v>
      </c>
      <c r="C489" s="50" t="s">
        <v>245</v>
      </c>
      <c r="D489" s="49" t="s">
        <v>611</v>
      </c>
      <c r="E489" s="53" t="s">
        <v>346</v>
      </c>
      <c r="F489" s="52" t="s">
        <v>56</v>
      </c>
      <c r="G489" s="52" t="n">
        <v>4</v>
      </c>
      <c r="H489" s="52" t="n">
        <v>4</v>
      </c>
      <c r="I489" s="53" t="n">
        <v>1243.5</v>
      </c>
      <c r="J489" s="53" t="n">
        <v>1046.6</v>
      </c>
      <c r="K489" s="53" t="n">
        <v>196.9</v>
      </c>
      <c r="L489" s="51" t="n">
        <v>44</v>
      </c>
      <c r="M489" s="54" t="n">
        <f aca="false" ca="false" dt2D="false" dtr="false" t="normal">SUM(N489:R489)</f>
        <v>8851773.450000001</v>
      </c>
      <c r="N489" s="54" t="n"/>
      <c r="O489" s="54" t="n">
        <v>2077626.12</v>
      </c>
      <c r="P489" s="54" t="n">
        <v>0</v>
      </c>
      <c r="Q489" s="54" t="n">
        <v>219666.18</v>
      </c>
      <c r="R489" s="54" t="n">
        <v>6554481.15</v>
      </c>
      <c r="S489" s="54" t="n">
        <f aca="false" ca="false" dt2D="false" dtr="false" t="normal">+Z489-M489</f>
        <v>0</v>
      </c>
      <c r="T489" s="54" t="n">
        <f aca="false" ca="false" dt2D="false" dtr="false" t="normal">$M489/($J489+$K489)</f>
        <v>7118.434620024126</v>
      </c>
      <c r="U489" s="54" t="n">
        <f aca="false" ca="false" dt2D="false" dtr="false" t="normal">$M489/($J489+$K489)</f>
        <v>7118.434620024126</v>
      </c>
      <c r="V489" s="52" t="n">
        <v>2026</v>
      </c>
      <c r="W489" s="56" t="n">
        <v>0</v>
      </c>
      <c r="X489" s="56" t="n">
        <f aca="false" ca="false" dt2D="false" dtr="false" t="normal">+(J489*12.71+K489*25.41)*12</f>
        <v>219666.18</v>
      </c>
      <c r="Y489" s="56" t="n">
        <f aca="false" ca="false" dt2D="false" dtr="false" t="normal">+(J489*12.71+K489*25.41)*12*30-'[3]Лист1'!$AQ$162</f>
        <v>6554481.149999999</v>
      </c>
      <c r="Z489" s="72" t="n">
        <f aca="false" ca="true" dt2D="false" dtr="false" t="normal">SUBTOTAL(9, AA489:AO489)</f>
        <v>8851773.450000001</v>
      </c>
      <c r="AA489" s="58" t="n">
        <v>3798785.34</v>
      </c>
      <c r="AB489" s="63" t="n"/>
      <c r="AC489" s="58" t="n">
        <v>1674453.03</v>
      </c>
      <c r="AD489" s="63" t="n"/>
      <c r="AE489" s="58" t="n"/>
      <c r="AF489" s="58" t="n"/>
      <c r="AG489" s="58" t="n">
        <v>0</v>
      </c>
      <c r="AH489" s="58" t="n"/>
      <c r="AI489" s="63" t="n"/>
      <c r="AJ489" s="58" t="n"/>
      <c r="AK489" s="63" t="n"/>
      <c r="AL489" s="63" t="n"/>
      <c r="AM489" s="58" t="n">
        <v>2589040.99</v>
      </c>
      <c r="AN489" s="58" t="n">
        <v>270922.71</v>
      </c>
      <c r="AO489" s="58" t="n">
        <v>518571.38</v>
      </c>
      <c r="AP489" s="4" t="n">
        <f aca="false" ca="false" dt2D="false" dtr="false" t="normal">COUNTIF(AA489:AL489, "&gt;0")</f>
        <v>2</v>
      </c>
      <c r="AQ489" s="4" t="n">
        <f aca="false" ca="false" dt2D="false" dtr="false" t="normal">COUNTIF(AM489:AO489, "&gt;0")</f>
        <v>3</v>
      </c>
      <c r="AR489" s="4" t="n">
        <f aca="false" ca="false" dt2D="false" dtr="false" t="normal">+AP489+AQ489</f>
        <v>5</v>
      </c>
    </row>
    <row customHeight="true" ht="12.75" outlineLevel="0" r="490">
      <c r="A490" s="49" t="n">
        <f aca="false" ca="false" dt2D="false" dtr="false" t="normal">+A489+1</f>
        <v>475</v>
      </c>
      <c r="B490" s="49" t="n">
        <f aca="false" ca="false" dt2D="false" dtr="false" t="normal">+B489+1</f>
        <v>247</v>
      </c>
      <c r="C490" s="50" t="s">
        <v>245</v>
      </c>
      <c r="D490" s="49" t="s">
        <v>612</v>
      </c>
      <c r="E490" s="53" t="s">
        <v>65</v>
      </c>
      <c r="F490" s="52" t="s">
        <v>56</v>
      </c>
      <c r="G490" s="52" t="n">
        <v>4</v>
      </c>
      <c r="H490" s="52" t="n">
        <v>1</v>
      </c>
      <c r="I490" s="53" t="n">
        <v>1261.7</v>
      </c>
      <c r="J490" s="53" t="n">
        <v>1131.8</v>
      </c>
      <c r="K490" s="53" t="n">
        <v>129.9</v>
      </c>
      <c r="L490" s="51" t="n">
        <v>56</v>
      </c>
      <c r="M490" s="54" t="n">
        <f aca="false" ca="false" dt2D="false" dtr="false" t="normal">SUM(N490:R490)</f>
        <v>1895068.06</v>
      </c>
      <c r="N490" s="54" t="n"/>
      <c r="O490" s="54" t="n">
        <v>1298019.286</v>
      </c>
      <c r="P490" s="54" t="n">
        <v>0</v>
      </c>
      <c r="Q490" s="54" t="n">
        <v>212231.244</v>
      </c>
      <c r="R490" s="54" t="n">
        <v>384817.529999999</v>
      </c>
      <c r="S490" s="54" t="n">
        <f aca="false" ca="false" dt2D="false" dtr="false" t="normal">+Z490-M490</f>
        <v>0</v>
      </c>
      <c r="T490" s="54" t="n">
        <f aca="false" ca="false" dt2D="false" dtr="false" t="normal">$M490/($J490+$K490)</f>
        <v>1501.9957676151225</v>
      </c>
      <c r="U490" s="54" t="n">
        <f aca="false" ca="false" dt2D="false" dtr="false" t="normal">$M490/($J490+$K490)</f>
        <v>1501.9957676151225</v>
      </c>
      <c r="V490" s="52" t="n">
        <v>2026</v>
      </c>
      <c r="W490" s="56" t="n">
        <v>0</v>
      </c>
      <c r="X490" s="56" t="n">
        <f aca="false" ca="false" dt2D="false" dtr="false" t="normal">+(J490*12.71+K490*25.41)*12</f>
        <v>212231.24399999998</v>
      </c>
      <c r="Y490" s="56" t="n">
        <f aca="false" ca="false" dt2D="false" dtr="false" t="normal">+(J490*12.71+K490*25.41)*12*30-'[3]Лист1'!$AQ$160</f>
        <v>384817.52999999933</v>
      </c>
      <c r="Z490" s="72" t="n">
        <f aca="false" ca="true" dt2D="false" dtr="false" t="normal">SUBTOTAL(9, AA490:AO490)</f>
        <v>1895068.06</v>
      </c>
      <c r="AA490" s="58" t="n"/>
      <c r="AB490" s="58" t="n"/>
      <c r="AC490" s="58" t="n"/>
      <c r="AD490" s="58" t="n"/>
      <c r="AE490" s="58" t="n"/>
      <c r="AF490" s="58" t="n"/>
      <c r="AG490" s="58" t="n">
        <v>0</v>
      </c>
      <c r="AH490" s="58" t="n"/>
      <c r="AI490" s="58" t="n"/>
      <c r="AJ490" s="58" t="n">
        <v>1068377.68</v>
      </c>
      <c r="AK490" s="63" t="n"/>
      <c r="AL490" s="58" t="n"/>
      <c r="AM490" s="58" t="n">
        <v>640616.82</v>
      </c>
      <c r="AN490" s="58" t="n">
        <v>64061.68</v>
      </c>
      <c r="AO490" s="58" t="n">
        <v>122011.88</v>
      </c>
      <c r="AP490" s="4" t="n">
        <f aca="false" ca="false" dt2D="false" dtr="false" t="normal">COUNTIF(AA490:AL490, "&gt;0")</f>
        <v>1</v>
      </c>
      <c r="AQ490" s="4" t="n">
        <f aca="false" ca="false" dt2D="false" dtr="false" t="normal">COUNTIF(AM490:AO490, "&gt;0")</f>
        <v>3</v>
      </c>
      <c r="AR490" s="4" t="n">
        <f aca="false" ca="false" dt2D="false" dtr="false" t="normal">+AP490+AQ490</f>
        <v>4</v>
      </c>
    </row>
    <row customHeight="true" ht="12.75" outlineLevel="0" r="491">
      <c r="A491" s="49" t="n">
        <f aca="false" ca="false" dt2D="false" dtr="false" t="normal">+A490+1</f>
        <v>476</v>
      </c>
      <c r="B491" s="49" t="n">
        <f aca="false" ca="false" dt2D="false" dtr="false" t="normal">+B490+1</f>
        <v>248</v>
      </c>
      <c r="C491" s="50" t="s">
        <v>245</v>
      </c>
      <c r="D491" s="49" t="s">
        <v>256</v>
      </c>
      <c r="E491" s="53" t="s">
        <v>154</v>
      </c>
      <c r="F491" s="52" t="s">
        <v>56</v>
      </c>
      <c r="G491" s="52" t="n">
        <v>4</v>
      </c>
      <c r="H491" s="52" t="n">
        <v>1</v>
      </c>
      <c r="I491" s="53" t="n">
        <v>1250</v>
      </c>
      <c r="J491" s="53" t="n">
        <v>1084.2</v>
      </c>
      <c r="K491" s="53" t="n">
        <v>165.8</v>
      </c>
      <c r="L491" s="51" t="n">
        <v>48</v>
      </c>
      <c r="M491" s="54" t="n">
        <f aca="false" ca="false" dt2D="false" dtr="false" t="normal">SUM(N491:R491)</f>
        <v>1877494.7199999997</v>
      </c>
      <c r="N491" s="54" t="n"/>
      <c r="O491" s="54" t="n"/>
      <c r="P491" s="54" t="n">
        <v>0</v>
      </c>
      <c r="Q491" s="54" t="n">
        <v>215917.92</v>
      </c>
      <c r="R491" s="54" t="n">
        <v>1661576.8</v>
      </c>
      <c r="S491" s="54" t="n">
        <f aca="false" ca="false" dt2D="false" dtr="false" t="normal">+Z491-M491</f>
        <v>0</v>
      </c>
      <c r="T491" s="54" t="n">
        <f aca="false" ca="false" dt2D="false" dtr="false" t="normal">$M491/($J491+$K491)</f>
        <v>1501.9957759999998</v>
      </c>
      <c r="U491" s="54" t="n">
        <f aca="false" ca="false" dt2D="false" dtr="false" t="normal">$M491/($J491+$K491)</f>
        <v>1501.9957759999998</v>
      </c>
      <c r="V491" s="52" t="n">
        <v>2026</v>
      </c>
      <c r="W491" s="56" t="n">
        <v>0</v>
      </c>
      <c r="X491" s="56" t="n">
        <f aca="false" ca="false" dt2D="false" dtr="false" t="normal">+(J491*12.71+K491*25.41)*12</f>
        <v>215917.91999999998</v>
      </c>
      <c r="Y491" s="56" t="n">
        <f aca="false" ca="false" dt2D="false" dtr="false" t="normal">+(J491*12.71+K491*25.41)*12*30-'[3]Лист1'!$AQ$161</f>
        <v>1943809.8899999997</v>
      </c>
      <c r="Z491" s="72" t="n">
        <f aca="false" ca="true" dt2D="false" dtr="false" t="normal">SUBTOTAL(9, AA491:AO491)</f>
        <v>1877494.7199999997</v>
      </c>
      <c r="AA491" s="58" t="n"/>
      <c r="AB491" s="58" t="n"/>
      <c r="AC491" s="58" t="n"/>
      <c r="AD491" s="58" t="n"/>
      <c r="AE491" s="58" t="n"/>
      <c r="AF491" s="58" t="n"/>
      <c r="AG491" s="58" t="n">
        <v>0</v>
      </c>
      <c r="AH491" s="58" t="n"/>
      <c r="AI491" s="58" t="n"/>
      <c r="AJ491" s="58" t="n">
        <v>1058470.4</v>
      </c>
      <c r="AK491" s="63" t="n"/>
      <c r="AL491" s="58" t="n"/>
      <c r="AM491" s="58" t="n">
        <v>634676.25</v>
      </c>
      <c r="AN491" s="58" t="n">
        <v>63467.63</v>
      </c>
      <c r="AO491" s="58" t="n">
        <v>120880.44</v>
      </c>
      <c r="AP491" s="4" t="n">
        <f aca="false" ca="false" dt2D="false" dtr="false" t="normal">COUNTIF(AA491:AL491, "&gt;0")</f>
        <v>1</v>
      </c>
      <c r="AQ491" s="4" t="n">
        <f aca="false" ca="false" dt2D="false" dtr="false" t="normal">COUNTIF(AM491:AO491, "&gt;0")</f>
        <v>3</v>
      </c>
      <c r="AR491" s="4" t="n">
        <f aca="false" ca="false" dt2D="false" dtr="false" t="normal">+AP491+AQ491</f>
        <v>4</v>
      </c>
    </row>
    <row customHeight="true" ht="12.75" outlineLevel="0" r="492">
      <c r="A492" s="49" t="n">
        <f aca="false" ca="false" dt2D="false" dtr="false" t="normal">+A491+1</f>
        <v>477</v>
      </c>
      <c r="B492" s="49" t="n">
        <f aca="false" ca="false" dt2D="false" dtr="false" t="normal">+B491+1</f>
        <v>249</v>
      </c>
      <c r="C492" s="50" t="s">
        <v>261</v>
      </c>
      <c r="D492" s="49" t="s">
        <v>613</v>
      </c>
      <c r="E492" s="53" t="s">
        <v>63</v>
      </c>
      <c r="F492" s="52" t="s">
        <v>56</v>
      </c>
      <c r="G492" s="52" t="n">
        <v>4</v>
      </c>
      <c r="H492" s="52" t="n">
        <v>2</v>
      </c>
      <c r="I492" s="53" t="n">
        <v>2388.3</v>
      </c>
      <c r="J492" s="53" t="n">
        <v>2088.4</v>
      </c>
      <c r="K492" s="53" t="n">
        <v>299.9</v>
      </c>
      <c r="L492" s="51" t="n">
        <v>79</v>
      </c>
      <c r="M492" s="54" t="n">
        <f aca="false" ca="false" dt2D="false" dtr="false" t="normal">SUM(N492:R492)</f>
        <v>11685163.77</v>
      </c>
      <c r="N492" s="54" t="n"/>
      <c r="O492" s="54" t="n">
        <v>4875458.054</v>
      </c>
      <c r="P492" s="54" t="n">
        <v>0</v>
      </c>
      <c r="Q492" s="54" t="n">
        <v>409968.276</v>
      </c>
      <c r="R492" s="54" t="n">
        <v>6399737.44</v>
      </c>
      <c r="S492" s="54" t="n">
        <f aca="false" ca="false" dt2D="false" dtr="false" t="normal">+Z492-M492</f>
        <v>0</v>
      </c>
      <c r="T492" s="54" t="n">
        <f aca="false" ca="false" dt2D="false" dtr="false" t="normal">$M492/($J492+$K492)</f>
        <v>4892.67000376837</v>
      </c>
      <c r="U492" s="54" t="n">
        <f aca="false" ca="false" dt2D="false" dtr="false" t="normal">$M492/($J492+$K492)</f>
        <v>4892.67000376837</v>
      </c>
      <c r="V492" s="52" t="n">
        <v>2026</v>
      </c>
      <c r="W492" s="56" t="n">
        <v>0</v>
      </c>
      <c r="X492" s="56" t="n">
        <f aca="false" ca="false" dt2D="false" dtr="false" t="normal">+(J492*12.71+K492*25.41)*12</f>
        <v>409968.276</v>
      </c>
      <c r="Y492" s="56" t="n">
        <f aca="false" ca="false" dt2D="false" dtr="false" t="normal">+(J492*12.71+K492*25.41)*12*30-'[3]Лист1'!$AQ$168</f>
        <v>6399737.440000001</v>
      </c>
      <c r="Z492" s="72" t="n">
        <f aca="false" ca="true" dt2D="false" dtr="false" t="normal">SUBTOTAL(9, AA492:AO492)</f>
        <v>11685163.770000001</v>
      </c>
      <c r="AA492" s="58" t="n"/>
      <c r="AB492" s="58" t="n"/>
      <c r="AC492" s="58" t="n"/>
      <c r="AD492" s="58" t="n"/>
      <c r="AE492" s="58" t="n"/>
      <c r="AF492" s="58" t="n"/>
      <c r="AG492" s="58" t="n">
        <v>0</v>
      </c>
      <c r="AH492" s="58" t="n"/>
      <c r="AI492" s="58" t="n"/>
      <c r="AJ492" s="58" t="n"/>
      <c r="AK492" s="58" t="n">
        <v>10177240.12</v>
      </c>
      <c r="AL492" s="58" t="n"/>
      <c r="AM492" s="58" t="n">
        <v>1168516.38</v>
      </c>
      <c r="AN492" s="58" t="n">
        <v>116851.64</v>
      </c>
      <c r="AO492" s="58" t="n">
        <v>222555.63</v>
      </c>
      <c r="AP492" s="4" t="n">
        <f aca="false" ca="false" dt2D="false" dtr="false" t="normal">COUNTIF(AA492:AL492, "&gt;0")</f>
        <v>1</v>
      </c>
      <c r="AQ492" s="4" t="n">
        <f aca="false" ca="false" dt2D="false" dtr="false" t="normal">COUNTIF(AM492:AO492, "&gt;0")</f>
        <v>3</v>
      </c>
      <c r="AR492" s="4" t="n">
        <f aca="false" ca="false" dt2D="false" dtr="false" t="normal">+AP492+AQ492</f>
        <v>4</v>
      </c>
    </row>
    <row customHeight="true" ht="12.75" outlineLevel="0" r="493">
      <c r="A493" s="49" t="s">
        <v>436</v>
      </c>
      <c r="B493" s="49" t="n">
        <f aca="false" ca="false" dt2D="false" dtr="false" t="normal">+B492+1</f>
        <v>250</v>
      </c>
      <c r="C493" s="50" t="s">
        <v>261</v>
      </c>
      <c r="D493" s="49" t="s">
        <v>265</v>
      </c>
      <c r="E493" s="53" t="s">
        <v>226</v>
      </c>
      <c r="F493" s="52" t="s">
        <v>56</v>
      </c>
      <c r="G493" s="52" t="n">
        <v>4</v>
      </c>
      <c r="H493" s="52" t="n">
        <v>4</v>
      </c>
      <c r="I493" s="53" t="n">
        <v>2465.3</v>
      </c>
      <c r="J493" s="53" t="n">
        <v>2238.1</v>
      </c>
      <c r="K493" s="53" t="n">
        <v>227.2</v>
      </c>
      <c r="L493" s="51" t="n">
        <v>104</v>
      </c>
      <c r="M493" s="54" t="n">
        <f aca="false" ca="false" dt2D="false" dtr="false" t="normal">SUM(N493:R493)</f>
        <v>14479726.89</v>
      </c>
      <c r="N493" s="54" t="n"/>
      <c r="O493" s="54" t="n">
        <v>3720738.674</v>
      </c>
      <c r="P493" s="54" t="n">
        <v>0</v>
      </c>
      <c r="Q493" s="54" t="n">
        <v>410632.836</v>
      </c>
      <c r="R493" s="54" t="n">
        <v>10348355.38</v>
      </c>
      <c r="S493" s="54" t="n">
        <f aca="false" ca="false" dt2D="false" dtr="false" t="normal">+Z493-M493</f>
        <v>0</v>
      </c>
      <c r="T493" s="54" t="n">
        <f aca="false" ca="false" dt2D="false" dtr="false" t="normal">$M493/($J493+$K493)</f>
        <v>5873.413738693061</v>
      </c>
      <c r="U493" s="54" t="n">
        <f aca="false" ca="false" dt2D="false" dtr="false" t="normal">$M493/($J493+$K493)</f>
        <v>5873.413738693061</v>
      </c>
      <c r="V493" s="52" t="n">
        <v>2026</v>
      </c>
      <c r="W493" s="81" t="n">
        <v>0</v>
      </c>
      <c r="X493" s="81" t="n">
        <f aca="false" ca="false" dt2D="false" dtr="false" t="normal">+(J493*12.71+K493*25.41)*12</f>
        <v>410632.836</v>
      </c>
      <c r="Y493" s="81" t="n">
        <f aca="false" ca="false" dt2D="false" dtr="false" t="normal">+(J493*12.71+K493*25.41)*12*30-'[3]Лист1'!$AQ$180</f>
        <v>10348355.38</v>
      </c>
      <c r="Z493" s="72" t="n">
        <f aca="false" ca="true" dt2D="false" dtr="false" t="normal">SUBTOTAL(9, AA493:AO493)</f>
        <v>14479726.89</v>
      </c>
      <c r="AA493" s="58" t="n"/>
      <c r="AB493" s="63" t="n"/>
      <c r="AC493" s="58" t="n"/>
      <c r="AD493" s="63" t="n"/>
      <c r="AE493" s="58" t="n"/>
      <c r="AF493" s="58" t="n"/>
      <c r="AG493" s="58" t="n">
        <v>0</v>
      </c>
      <c r="AH493" s="58" t="n"/>
      <c r="AI493" s="58" t="n"/>
      <c r="AJ493" s="58" t="n"/>
      <c r="AK493" s="58" t="n">
        <v>10505359.49</v>
      </c>
      <c r="AL493" s="63" t="n"/>
      <c r="AM493" s="58" t="n">
        <v>3105479.49</v>
      </c>
      <c r="AN493" s="58" t="n">
        <v>299924.7</v>
      </c>
      <c r="AO493" s="58" t="n">
        <v>568963.21</v>
      </c>
      <c r="AP493" s="4" t="n">
        <f aca="false" ca="false" dt2D="false" dtr="false" t="normal">COUNTIF(AA493:AL493, "&gt;0")</f>
        <v>1</v>
      </c>
      <c r="AQ493" s="4" t="n">
        <f aca="false" ca="false" dt2D="false" dtr="false" t="normal">COUNTIF(AM493:AO493, "&gt;0")</f>
        <v>3</v>
      </c>
      <c r="AR493" s="4" t="n">
        <f aca="false" ca="false" dt2D="false" dtr="false" t="normal">+AP493+AQ493</f>
        <v>4</v>
      </c>
    </row>
    <row customHeight="true" ht="12.75" outlineLevel="0" r="494">
      <c r="A494" s="49" t="s">
        <v>436</v>
      </c>
      <c r="B494" s="49" t="n">
        <f aca="false" ca="false" dt2D="false" dtr="false" t="normal">+B493+1</f>
        <v>251</v>
      </c>
      <c r="C494" s="50" t="s">
        <v>261</v>
      </c>
      <c r="D494" s="49" t="s">
        <v>614</v>
      </c>
      <c r="E494" s="53" t="s">
        <v>67</v>
      </c>
      <c r="F494" s="52" t="s">
        <v>56</v>
      </c>
      <c r="G494" s="52" t="n">
        <v>9</v>
      </c>
      <c r="H494" s="52" t="n">
        <v>1</v>
      </c>
      <c r="I494" s="53" t="n">
        <v>2021.3</v>
      </c>
      <c r="J494" s="53" t="n">
        <v>2021.3</v>
      </c>
      <c r="K494" s="53" t="n">
        <v>0</v>
      </c>
      <c r="L494" s="51" t="n">
        <v>76</v>
      </c>
      <c r="M494" s="54" t="n">
        <f aca="false" ca="false" dt2D="false" dtr="false" t="normal">SUM(N494:R494)</f>
        <v>13111950.749999998</v>
      </c>
      <c r="N494" s="54" t="n"/>
      <c r="O494" s="54" t="n">
        <v>411961.145999998</v>
      </c>
      <c r="P494" s="54" t="n">
        <v>0</v>
      </c>
      <c r="Q494" s="54" t="n">
        <v>409677.084</v>
      </c>
      <c r="R494" s="54" t="n">
        <v>12290312.52</v>
      </c>
      <c r="S494" s="54" t="n">
        <f aca="false" ca="false" dt2D="false" dtr="false" t="normal">+Z494-M494</f>
        <v>0</v>
      </c>
      <c r="T494" s="54" t="n">
        <f aca="false" ca="false" dt2D="false" dtr="false" t="normal">$M494/($J494+$K494)</f>
        <v>6486.889996536882</v>
      </c>
      <c r="U494" s="54" t="n">
        <f aca="false" ca="false" dt2D="false" dtr="false" t="normal">$M494/($J494+$K494)</f>
        <v>6486.889996536882</v>
      </c>
      <c r="V494" s="52" t="n">
        <v>2026</v>
      </c>
      <c r="W494" s="81" t="n">
        <v>0</v>
      </c>
      <c r="X494" s="81" t="n">
        <f aca="false" ca="false" dt2D="false" dtr="false" t="normal">+(J494*16.89+K494*28.62)*12</f>
        <v>409677.084</v>
      </c>
      <c r="Y494" s="81" t="n">
        <f aca="false" ca="false" dt2D="false" dtr="false" t="normal">+(J494*16.89+K494*28.62)*12*30</f>
        <v>12290312.52</v>
      </c>
      <c r="Z494" s="72" t="n">
        <f aca="false" ca="true" dt2D="false" dtr="false" t="normal">SUBTOTAL(9, AA494:AO494)</f>
        <v>13111950.749999998</v>
      </c>
      <c r="AA494" s="58" t="n">
        <v>5558768.39</v>
      </c>
      <c r="AB494" s="58" t="n">
        <v>3815003.37</v>
      </c>
      <c r="AC494" s="58" t="n"/>
      <c r="AD494" s="58" t="n">
        <v>2095216</v>
      </c>
      <c r="AE494" s="58" t="n"/>
      <c r="AF494" s="58" t="n"/>
      <c r="AG494" s="58" t="n">
        <v>0</v>
      </c>
      <c r="AH494" s="58" t="n"/>
      <c r="AI494" s="58" t="n"/>
      <c r="AJ494" s="58" t="n"/>
      <c r="AK494" s="58" t="n"/>
      <c r="AL494" s="58" t="n"/>
      <c r="AM494" s="58" t="n">
        <v>1261039.95</v>
      </c>
      <c r="AN494" s="58" t="n">
        <v>131119.51</v>
      </c>
      <c r="AO494" s="58" t="n">
        <v>250803.53</v>
      </c>
      <c r="AP494" s="4" t="n">
        <f aca="false" ca="false" dt2D="false" dtr="false" t="normal">COUNTIF(AA494:AL494, "&gt;0")</f>
        <v>3</v>
      </c>
      <c r="AQ494" s="4" t="n">
        <f aca="false" ca="false" dt2D="false" dtr="false" t="normal">COUNTIF(AM494:AO494, "&gt;0")</f>
        <v>3</v>
      </c>
      <c r="AR494" s="4" t="n">
        <f aca="false" ca="false" dt2D="false" dtr="false" t="normal">+AP494+AQ494</f>
        <v>6</v>
      </c>
    </row>
    <row customHeight="true" ht="12.75" outlineLevel="0" r="495">
      <c r="A495" s="49" t="n">
        <f aca="false" ca="false" dt2D="false" dtr="false" t="normal">+A492+1</f>
        <v>478</v>
      </c>
      <c r="B495" s="49" t="n">
        <f aca="false" ca="false" dt2D="false" dtr="false" t="normal">+B494+1</f>
        <v>252</v>
      </c>
      <c r="C495" s="50" t="s">
        <v>261</v>
      </c>
      <c r="D495" s="49" t="s">
        <v>615</v>
      </c>
      <c r="E495" s="53" t="s">
        <v>226</v>
      </c>
      <c r="F495" s="52" t="s">
        <v>56</v>
      </c>
      <c r="G495" s="52" t="n">
        <v>4</v>
      </c>
      <c r="H495" s="52" t="n">
        <v>2</v>
      </c>
      <c r="I495" s="53" t="n">
        <v>1250.5</v>
      </c>
      <c r="J495" s="53" t="n">
        <v>1132</v>
      </c>
      <c r="K495" s="53" t="n">
        <v>118.5</v>
      </c>
      <c r="L495" s="51" t="n">
        <v>46</v>
      </c>
      <c r="M495" s="54" t="n">
        <f aca="false" ca="false" dt2D="false" dtr="false" t="normal">SUM(N495:R495)</f>
        <v>6497547.45</v>
      </c>
      <c r="N495" s="54" t="n"/>
      <c r="O495" s="54" t="n"/>
      <c r="P495" s="54" t="n">
        <v>0</v>
      </c>
      <c r="Q495" s="54" t="n">
        <v>514232.41</v>
      </c>
      <c r="R495" s="54" t="n">
        <v>5983315.04</v>
      </c>
      <c r="S495" s="54" t="n">
        <f aca="false" ca="false" dt2D="false" dtr="false" t="normal">+Z495-M495</f>
        <v>0</v>
      </c>
      <c r="T495" s="54" t="n">
        <f aca="false" ca="false" dt2D="false" dtr="false" t="normal">$M495/($J495+$K495)</f>
        <v>5195.959576169533</v>
      </c>
      <c r="U495" s="54" t="n">
        <f aca="false" ca="false" dt2D="false" dtr="false" t="normal">$M495/($J495+$K495)</f>
        <v>5195.959576169533</v>
      </c>
      <c r="V495" s="52" t="n">
        <v>2026</v>
      </c>
      <c r="W495" s="56" t="n">
        <v>305446.75</v>
      </c>
      <c r="X495" s="56" t="n">
        <f aca="false" ca="false" dt2D="false" dtr="false" t="normal">+(J495*12.71+K495*25.41)*12</f>
        <v>208785.66</v>
      </c>
      <c r="Y495" s="56" t="n">
        <f aca="false" ca="false" dt2D="false" dtr="false" t="normal">+(J495*12.71+K495*25.41)*12*30</f>
        <v>6263569.8</v>
      </c>
      <c r="Z495" s="72" t="n">
        <f aca="false" ca="true" dt2D="false" dtr="false" t="normal">SUBTOTAL(9, AA495:AO495)</f>
        <v>6497547.45</v>
      </c>
      <c r="AA495" s="58" t="n"/>
      <c r="AB495" s="63" t="n"/>
      <c r="AC495" s="58" t="n"/>
      <c r="AD495" s="63" t="n"/>
      <c r="AE495" s="58" t="n"/>
      <c r="AF495" s="58" t="n"/>
      <c r="AG495" s="58" t="n">
        <v>0</v>
      </c>
      <c r="AH495" s="58" t="n"/>
      <c r="AI495" s="58" t="n"/>
      <c r="AJ495" s="58" t="n"/>
      <c r="AK495" s="63" t="n"/>
      <c r="AL495" s="58" t="n">
        <v>4481587.36</v>
      </c>
      <c r="AM495" s="58" t="n">
        <v>1575224.96</v>
      </c>
      <c r="AN495" s="58" t="n">
        <v>152133.95</v>
      </c>
      <c r="AO495" s="58" t="n">
        <v>288601.18</v>
      </c>
      <c r="AP495" s="4" t="n">
        <f aca="false" ca="false" dt2D="false" dtr="false" t="normal">COUNTIF(AA495:AL495, "&gt;0")</f>
        <v>1</v>
      </c>
      <c r="AQ495" s="4" t="n">
        <f aca="false" ca="false" dt2D="false" dtr="false" t="normal">COUNTIF(AM495:AO495, "&gt;0")</f>
        <v>3</v>
      </c>
      <c r="AR495" s="4" t="n">
        <f aca="false" ca="false" dt2D="false" dtr="false" t="normal">+AP495+AQ495</f>
        <v>4</v>
      </c>
    </row>
    <row customHeight="true" ht="12.75" outlineLevel="0" r="496">
      <c r="A496" s="49" t="n">
        <f aca="false" ca="false" dt2D="false" dtr="false" t="normal">+A495+1</f>
        <v>479</v>
      </c>
      <c r="B496" s="49" t="n">
        <f aca="false" ca="false" dt2D="false" dtr="false" t="normal">+B495+1</f>
        <v>253</v>
      </c>
      <c r="C496" s="50" t="s">
        <v>261</v>
      </c>
      <c r="D496" s="49" t="s">
        <v>616</v>
      </c>
      <c r="E496" s="53" t="s">
        <v>226</v>
      </c>
      <c r="F496" s="52" t="s">
        <v>56</v>
      </c>
      <c r="G496" s="52" t="n">
        <v>4</v>
      </c>
      <c r="H496" s="52" t="n">
        <v>2</v>
      </c>
      <c r="I496" s="53" t="n">
        <v>1261.9</v>
      </c>
      <c r="J496" s="53" t="n">
        <v>1220.6</v>
      </c>
      <c r="K496" s="53" t="n">
        <v>41.3000000000002</v>
      </c>
      <c r="L496" s="51" t="n">
        <v>46</v>
      </c>
      <c r="M496" s="54" t="n">
        <f aca="false" ca="false" dt2D="false" dtr="false" t="normal">SUM(N496:R496)</f>
        <v>7726238.529999999</v>
      </c>
      <c r="N496" s="54" t="n"/>
      <c r="O496" s="54" t="n">
        <v>1743239.222</v>
      </c>
      <c r="P496" s="54" t="n">
        <v>0</v>
      </c>
      <c r="Q496" s="54" t="n">
        <v>198759.108</v>
      </c>
      <c r="R496" s="54" t="n">
        <v>5784240.2</v>
      </c>
      <c r="S496" s="54" t="n">
        <f aca="false" ca="false" dt2D="false" dtr="false" t="normal">+Z496-M496</f>
        <v>0</v>
      </c>
      <c r="T496" s="54" t="n">
        <f aca="false" ca="false" dt2D="false" dtr="false" t="normal">$M496/($J496+$K496)</f>
        <v>6122.702694349789</v>
      </c>
      <c r="U496" s="54" t="n">
        <f aca="false" ca="false" dt2D="false" dtr="false" t="normal">$M496/($J496+$K496)</f>
        <v>6122.702694349789</v>
      </c>
      <c r="V496" s="52" t="n">
        <v>2026</v>
      </c>
      <c r="W496" s="56" t="n">
        <v>0</v>
      </c>
      <c r="X496" s="56" t="n">
        <f aca="false" ca="false" dt2D="false" dtr="false" t="normal">+(J496*12.71+K496*25.41)*12</f>
        <v>198759.10800000007</v>
      </c>
      <c r="Y496" s="56" t="n">
        <f aca="false" ca="false" dt2D="false" dtr="false" t="normal">+(J496*12.71+K496*25.41)*12*30-'[3]Лист1'!$AQ$184</f>
        <v>5784240.200000002</v>
      </c>
      <c r="Z496" s="72" t="n">
        <f aca="false" ca="true" dt2D="false" dtr="false" t="normal">SUBTOTAL(9, AA496:AO496)</f>
        <v>7726238.529999999</v>
      </c>
      <c r="AA496" s="58" t="n">
        <v>4292495.95</v>
      </c>
      <c r="AB496" s="58" t="n"/>
      <c r="AC496" s="58" t="n"/>
      <c r="AD496" s="58" t="n">
        <v>1525439.29</v>
      </c>
      <c r="AE496" s="58" t="n"/>
      <c r="AF496" s="58" t="n"/>
      <c r="AG496" s="58" t="n">
        <v>0</v>
      </c>
      <c r="AH496" s="58" t="n"/>
      <c r="AI496" s="63" t="n"/>
      <c r="AJ496" s="58" t="n"/>
      <c r="AK496" s="58" t="n"/>
      <c r="AL496" s="58" t="n"/>
      <c r="AM496" s="58" t="n">
        <v>1446462.59</v>
      </c>
      <c r="AN496" s="58" t="n">
        <v>158018.02</v>
      </c>
      <c r="AO496" s="58" t="n">
        <v>303822.68</v>
      </c>
      <c r="AP496" s="4" t="n">
        <f aca="false" ca="false" dt2D="false" dtr="false" t="normal">COUNTIF(AA496:AL496, "&gt;0")</f>
        <v>2</v>
      </c>
      <c r="AQ496" s="4" t="n">
        <f aca="false" ca="false" dt2D="false" dtr="false" t="normal">COUNTIF(AM496:AO496, "&gt;0")</f>
        <v>3</v>
      </c>
      <c r="AR496" s="4" t="n">
        <f aca="false" ca="false" dt2D="false" dtr="false" t="normal">+AP496+AQ496</f>
        <v>5</v>
      </c>
    </row>
    <row customHeight="true" ht="12.75" outlineLevel="0" r="497">
      <c r="A497" s="49" t="n">
        <f aca="false" ca="false" dt2D="false" dtr="false" t="normal">+A496+1</f>
        <v>480</v>
      </c>
      <c r="B497" s="49" t="n">
        <f aca="false" ca="false" dt2D="false" dtr="false" t="normal">+B496+1</f>
        <v>254</v>
      </c>
      <c r="C497" s="50" t="s">
        <v>261</v>
      </c>
      <c r="D497" s="49" t="s">
        <v>617</v>
      </c>
      <c r="E497" s="53" t="s">
        <v>94</v>
      </c>
      <c r="F497" s="52" t="s">
        <v>56</v>
      </c>
      <c r="G497" s="52" t="n">
        <v>9</v>
      </c>
      <c r="H497" s="52" t="n">
        <v>1</v>
      </c>
      <c r="I497" s="53" t="n">
        <v>2007.5</v>
      </c>
      <c r="J497" s="53" t="n">
        <v>2007.5</v>
      </c>
      <c r="K497" s="53" t="n">
        <v>0</v>
      </c>
      <c r="L497" s="51" t="n">
        <v>78</v>
      </c>
      <c r="M497" s="54" t="n">
        <f aca="false" ca="false" dt2D="false" dtr="false" t="normal">SUM(N497:R497)</f>
        <v>13847373.670000002</v>
      </c>
      <c r="N497" s="54" t="n"/>
      <c r="O497" s="54" t="n"/>
      <c r="P497" s="54" t="n">
        <v>0</v>
      </c>
      <c r="Q497" s="54" t="n">
        <v>1761398.86</v>
      </c>
      <c r="R497" s="54" t="n">
        <v>12085974.81</v>
      </c>
      <c r="S497" s="54" t="n">
        <f aca="false" ca="false" dt2D="false" dtr="false" t="normal">+Z497-M497</f>
        <v>0</v>
      </c>
      <c r="T497" s="54" t="n">
        <f aca="false" ca="false" dt2D="false" dtr="false" t="normal">$M497/($J497+$K497)</f>
        <v>6897.820009962641</v>
      </c>
      <c r="U497" s="54" t="n">
        <f aca="false" ca="false" dt2D="false" dtr="false" t="normal">$M497/($J497+$K497)</f>
        <v>6897.820009962641</v>
      </c>
      <c r="V497" s="52" t="n">
        <v>2026</v>
      </c>
      <c r="W497" s="56" t="n">
        <v>1354518.76</v>
      </c>
      <c r="X497" s="56" t="n">
        <f aca="false" ca="false" dt2D="false" dtr="false" t="normal">+(J497*16.89+K497*28.62)*12</f>
        <v>406880.10000000003</v>
      </c>
      <c r="Y497" s="56" t="n">
        <f aca="false" ca="false" dt2D="false" dtr="false" t="normal">+(J497*16.89+K497*28.62)*12*30</f>
        <v>12206403.000000002</v>
      </c>
      <c r="Z497" s="72" t="n">
        <f aca="false" ca="true" dt2D="false" dtr="false" t="normal">SUBTOTAL(9, AA497:AO497)</f>
        <v>13847373.670000002</v>
      </c>
      <c r="AA497" s="58" t="n">
        <v>5520817.08</v>
      </c>
      <c r="AB497" s="58" t="n">
        <v>3788957.24</v>
      </c>
      <c r="AC497" s="58" t="n">
        <v>2871987.8</v>
      </c>
      <c r="AD497" s="58" t="n"/>
      <c r="AE497" s="58" t="n"/>
      <c r="AF497" s="58" t="n"/>
      <c r="AG497" s="58" t="n">
        <v>0</v>
      </c>
      <c r="AH497" s="58" t="n"/>
      <c r="AI497" s="58" t="n"/>
      <c r="AJ497" s="58" t="n"/>
      <c r="AK497" s="58" t="n"/>
      <c r="AL497" s="58" t="n"/>
      <c r="AM497" s="58" t="n">
        <v>1260747.34</v>
      </c>
      <c r="AN497" s="58" t="n">
        <v>138473.74</v>
      </c>
      <c r="AO497" s="58" t="n">
        <v>266390.47</v>
      </c>
      <c r="AP497" s="4" t="n">
        <f aca="false" ca="false" dt2D="false" dtr="false" t="normal">COUNTIF(AA497:AL497, "&gt;0")</f>
        <v>3</v>
      </c>
      <c r="AQ497" s="4" t="n">
        <f aca="false" ca="false" dt2D="false" dtr="false" t="normal">COUNTIF(AM497:AO497, "&gt;0")</f>
        <v>3</v>
      </c>
      <c r="AR497" s="4" t="n">
        <f aca="false" ca="false" dt2D="false" dtr="false" t="normal">+AP497+AQ497</f>
        <v>6</v>
      </c>
    </row>
    <row customHeight="true" ht="12.75" outlineLevel="0" r="498">
      <c r="A498" s="49" t="s">
        <v>436</v>
      </c>
      <c r="B498" s="49" t="n">
        <f aca="false" ca="false" dt2D="false" dtr="false" t="normal">+B497+1</f>
        <v>255</v>
      </c>
      <c r="C498" s="50" t="s">
        <v>261</v>
      </c>
      <c r="D498" s="49" t="s">
        <v>267</v>
      </c>
      <c r="E498" s="53" t="s">
        <v>346</v>
      </c>
      <c r="F498" s="52" t="s">
        <v>56</v>
      </c>
      <c r="G498" s="52" t="n">
        <v>4</v>
      </c>
      <c r="H498" s="52" t="n">
        <v>2</v>
      </c>
      <c r="I498" s="53" t="n">
        <v>1240.7</v>
      </c>
      <c r="J498" s="53" t="n">
        <v>1089.9</v>
      </c>
      <c r="K498" s="53" t="n">
        <v>150.8</v>
      </c>
      <c r="L498" s="51" t="n">
        <v>48</v>
      </c>
      <c r="M498" s="54" t="n">
        <f aca="false" ca="false" dt2D="false" dtr="false" t="normal">SUM(N498:R498)</f>
        <v>8362276.36</v>
      </c>
      <c r="N498" s="54" t="n"/>
      <c r="O498" s="54" t="n">
        <v>1783658.356</v>
      </c>
      <c r="P498" s="54" t="n">
        <v>0</v>
      </c>
      <c r="Q498" s="54" t="n">
        <v>212213.484</v>
      </c>
      <c r="R498" s="54" t="n">
        <v>6366404.52</v>
      </c>
      <c r="S498" s="54" t="n">
        <f aca="false" ca="false" dt2D="false" dtr="false" t="normal">+Z498-M498</f>
        <v>0</v>
      </c>
      <c r="T498" s="54" t="n">
        <f aca="false" ca="false" dt2D="false" dtr="false" t="normal">$M498/($J498+$K498)</f>
        <v>6739.966438300959</v>
      </c>
      <c r="U498" s="54" t="n">
        <f aca="false" ca="false" dt2D="false" dtr="false" t="normal">$M498/($J498+$K498)</f>
        <v>6739.966438300959</v>
      </c>
      <c r="V498" s="52" t="n">
        <v>2026</v>
      </c>
      <c r="W498" s="81" t="n">
        <v>0</v>
      </c>
      <c r="X498" s="81" t="n">
        <f aca="false" ca="false" dt2D="false" dtr="false" t="normal">+(J498*12.71+K498*25.41)*12</f>
        <v>212213.48400000003</v>
      </c>
      <c r="Y498" s="81" t="n">
        <f aca="false" ca="false" dt2D="false" dtr="false" t="normal">+(J498*12.71+K498*25.41)*12*30</f>
        <v>6366404.5200000005</v>
      </c>
      <c r="Z498" s="72" t="n">
        <f aca="false" ca="true" dt2D="false" dtr="false" t="normal">SUBTOTAL(9, AA498:AO498)</f>
        <v>8362276.36</v>
      </c>
      <c r="AA498" s="58" t="n"/>
      <c r="AB498" s="63" t="n"/>
      <c r="AC498" s="58" t="n"/>
      <c r="AD498" s="63" t="n"/>
      <c r="AE498" s="58" t="n"/>
      <c r="AF498" s="58" t="n"/>
      <c r="AG498" s="58" t="n">
        <v>0</v>
      </c>
      <c r="AH498" s="58" t="n"/>
      <c r="AI498" s="63" t="n"/>
      <c r="AJ498" s="58" t="n"/>
      <c r="AK498" s="58" t="n">
        <v>5286983.13</v>
      </c>
      <c r="AL498" s="63" t="n"/>
      <c r="AM498" s="58" t="n">
        <v>2374232.43</v>
      </c>
      <c r="AN498" s="58" t="n">
        <v>241091.96</v>
      </c>
      <c r="AO498" s="58" t="n">
        <v>459968.84</v>
      </c>
      <c r="AP498" s="4" t="n">
        <f aca="false" ca="false" dt2D="false" dtr="false" t="normal">COUNTIF(AA498:AL498, "&gt;0")</f>
        <v>1</v>
      </c>
      <c r="AQ498" s="4" t="n">
        <f aca="false" ca="false" dt2D="false" dtr="false" t="normal">COUNTIF(AM498:AO498, "&gt;0")</f>
        <v>3</v>
      </c>
      <c r="AR498" s="4" t="n">
        <f aca="false" ca="false" dt2D="false" dtr="false" t="normal">+AP498+AQ498</f>
        <v>4</v>
      </c>
    </row>
    <row customHeight="true" ht="12.75" outlineLevel="0" r="499">
      <c r="A499" s="49" t="n">
        <f aca="false" ca="false" dt2D="false" dtr="false" t="normal">+A497+1</f>
        <v>481</v>
      </c>
      <c r="B499" s="49" t="n">
        <f aca="false" ca="false" dt2D="false" dtr="false" t="normal">+B498+1</f>
        <v>256</v>
      </c>
      <c r="C499" s="50" t="s">
        <v>261</v>
      </c>
      <c r="D499" s="49" t="s">
        <v>618</v>
      </c>
      <c r="E499" s="53" t="s">
        <v>161</v>
      </c>
      <c r="F499" s="52" t="s">
        <v>56</v>
      </c>
      <c r="G499" s="52" t="n">
        <v>4</v>
      </c>
      <c r="H499" s="52" t="n">
        <v>2</v>
      </c>
      <c r="I499" s="53" t="n">
        <v>1419.91</v>
      </c>
      <c r="J499" s="53" t="n">
        <v>1089.91</v>
      </c>
      <c r="K499" s="53" t="n">
        <v>330</v>
      </c>
      <c r="L499" s="51" t="n">
        <v>53</v>
      </c>
      <c r="M499" s="54" t="n">
        <f aca="false" ca="false" dt2D="false" dtr="false" t="normal">SUM(N499:R499)</f>
        <v>14009872.779999997</v>
      </c>
      <c r="N499" s="54" t="n"/>
      <c r="O499" s="54" t="n">
        <v>4946834.4808</v>
      </c>
      <c r="P499" s="54" t="n">
        <v>0</v>
      </c>
      <c r="Q499" s="54" t="n">
        <v>1057338.1032</v>
      </c>
      <c r="R499" s="54" t="n">
        <v>8005700.196</v>
      </c>
      <c r="S499" s="54" t="n">
        <f aca="false" ca="false" dt2D="false" dtr="false" t="normal">+Z499-M499</f>
        <v>0</v>
      </c>
      <c r="T499" s="54" t="n">
        <f aca="false" ca="false" dt2D="false" dtr="false" t="normal">$M499/($J499+$K499)</f>
        <v>9866.73294786289</v>
      </c>
      <c r="U499" s="54" t="n">
        <f aca="false" ca="false" dt2D="false" dtr="false" t="normal">$M499/($J499+$K499)</f>
        <v>9866.73294786289</v>
      </c>
      <c r="V499" s="52" t="n">
        <v>2026</v>
      </c>
      <c r="W499" s="56" t="n">
        <v>790481.43</v>
      </c>
      <c r="X499" s="56" t="n">
        <f aca="false" ca="false" dt2D="false" dtr="false" t="normal">+(J499*12.71+K499*25.41)*12</f>
        <v>266856.6732</v>
      </c>
      <c r="Y499" s="56" t="n">
        <f aca="false" ca="false" dt2D="false" dtr="false" t="normal">+(J499*12.71+K499*25.41)*12*30</f>
        <v>8005700.196</v>
      </c>
      <c r="Z499" s="72" t="n">
        <f aca="false" ca="true" dt2D="false" dtr="false" t="normal">SUBTOTAL(9, AA499:AO499)</f>
        <v>14009872.779999997</v>
      </c>
      <c r="AA499" s="63" t="n"/>
      <c r="AB499" s="58" t="n">
        <v>2129519.48</v>
      </c>
      <c r="AC499" s="58" t="n"/>
      <c r="AD499" s="58" t="n">
        <v>1716448.62</v>
      </c>
      <c r="AE499" s="58" t="n"/>
      <c r="AF499" s="58" t="n"/>
      <c r="AG499" s="58" t="n">
        <v>0</v>
      </c>
      <c r="AH499" s="58" t="n"/>
      <c r="AI499" s="63" t="n"/>
      <c r="AJ499" s="58" t="n"/>
      <c r="AK499" s="58" t="n">
        <v>6050649</v>
      </c>
      <c r="AL499" s="63" t="n"/>
      <c r="AM499" s="58" t="n">
        <v>3151072.37</v>
      </c>
      <c r="AN499" s="58" t="n">
        <v>330153.36</v>
      </c>
      <c r="AO499" s="58" t="n">
        <v>632029.95</v>
      </c>
      <c r="AP499" s="4" t="n">
        <f aca="false" ca="false" dt2D="false" dtr="false" t="normal">COUNTIF(AA499:AL499, "&gt;0")</f>
        <v>3</v>
      </c>
      <c r="AQ499" s="4" t="n">
        <f aca="false" ca="false" dt2D="false" dtr="false" t="normal">COUNTIF(AM499:AO499, "&gt;0")</f>
        <v>3</v>
      </c>
      <c r="AR499" s="4" t="n">
        <f aca="false" ca="false" dt2D="false" dtr="false" t="normal">+AP499+AQ499</f>
        <v>6</v>
      </c>
    </row>
    <row customHeight="true" ht="12.75" outlineLevel="0" r="500">
      <c r="A500" s="49" t="n">
        <f aca="false" ca="false" dt2D="false" dtr="false" t="normal">+A499+1</f>
        <v>482</v>
      </c>
      <c r="B500" s="49" t="n">
        <f aca="false" ca="false" dt2D="false" dtr="false" t="normal">+B499+1</f>
        <v>257</v>
      </c>
      <c r="C500" s="50" t="s">
        <v>261</v>
      </c>
      <c r="D500" s="49" t="s">
        <v>619</v>
      </c>
      <c r="E500" s="53" t="s">
        <v>346</v>
      </c>
      <c r="F500" s="52" t="s">
        <v>56</v>
      </c>
      <c r="G500" s="52" t="n">
        <v>4</v>
      </c>
      <c r="H500" s="52" t="n">
        <v>2</v>
      </c>
      <c r="I500" s="53" t="n">
        <v>1257.1</v>
      </c>
      <c r="J500" s="53" t="n">
        <v>1257.1</v>
      </c>
      <c r="K500" s="53" t="n">
        <v>0</v>
      </c>
      <c r="L500" s="51" t="n">
        <v>53</v>
      </c>
      <c r="M500" s="54" t="n">
        <f aca="false" ca="false" dt2D="false" dtr="false" t="normal">SUM(N500:R500)</f>
        <v>7383468.42</v>
      </c>
      <c r="N500" s="54" t="n"/>
      <c r="O500" s="54" t="n">
        <v>621795.498</v>
      </c>
      <c r="P500" s="54" t="n">
        <v>0</v>
      </c>
      <c r="Q500" s="54" t="n">
        <v>1009686.162</v>
      </c>
      <c r="R500" s="54" t="n">
        <v>5751986.76</v>
      </c>
      <c r="S500" s="54" t="n">
        <f aca="false" ca="false" dt2D="false" dtr="false" t="normal">+Z500-M500</f>
        <v>0</v>
      </c>
      <c r="T500" s="54" t="n">
        <f aca="false" ca="false" dt2D="false" dtr="false" t="normal">$M500/($J500+$K500)</f>
        <v>5873.413745923157</v>
      </c>
      <c r="U500" s="54" t="n">
        <f aca="false" ca="false" dt2D="false" dtr="false" t="normal">$M500/($J500+$K500)</f>
        <v>5873.413745923157</v>
      </c>
      <c r="V500" s="52" t="n">
        <v>2026</v>
      </c>
      <c r="W500" s="56" t="n">
        <v>817953.27</v>
      </c>
      <c r="X500" s="56" t="n">
        <f aca="false" ca="false" dt2D="false" dtr="false" t="normal">+(J500*12.71+K500*25.41)*12</f>
        <v>191732.892</v>
      </c>
      <c r="Y500" s="56" t="n">
        <f aca="false" ca="false" dt2D="false" dtr="false" t="normal">+(J500*12.71+K500*25.41)*12*30</f>
        <v>5751986.76</v>
      </c>
      <c r="Z500" s="72" t="n">
        <f aca="false" ca="true" dt2D="false" dtr="false" t="normal">SUBTOTAL(9, AA500:AO500)</f>
        <v>7383468.42</v>
      </c>
      <c r="AA500" s="58" t="n"/>
      <c r="AB500" s="63" t="n"/>
      <c r="AC500" s="58" t="n"/>
      <c r="AD500" s="63" t="n"/>
      <c r="AE500" s="58" t="n"/>
      <c r="AF500" s="58" t="n"/>
      <c r="AG500" s="58" t="n">
        <v>0</v>
      </c>
      <c r="AH500" s="58" t="n"/>
      <c r="AI500" s="58" t="n"/>
      <c r="AJ500" s="58" t="n"/>
      <c r="AK500" s="58" t="n">
        <v>5356868.3</v>
      </c>
      <c r="AL500" s="63" t="n"/>
      <c r="AM500" s="58" t="n">
        <v>1583538.83</v>
      </c>
      <c r="AN500" s="58" t="n">
        <v>152936.9</v>
      </c>
      <c r="AO500" s="58" t="n">
        <v>290124.39</v>
      </c>
      <c r="AP500" s="4" t="n">
        <f aca="false" ca="false" dt2D="false" dtr="false" t="normal">COUNTIF(AA500:AL500, "&gt;0")</f>
        <v>1</v>
      </c>
      <c r="AQ500" s="4" t="n">
        <f aca="false" ca="false" dt2D="false" dtr="false" t="normal">COUNTIF(AM500:AO500, "&gt;0")</f>
        <v>3</v>
      </c>
      <c r="AR500" s="4" t="n">
        <f aca="false" ca="false" dt2D="false" dtr="false" t="normal">+AP500+AQ500</f>
        <v>4</v>
      </c>
    </row>
    <row customHeight="true" ht="12.75" outlineLevel="0" r="501">
      <c r="A501" s="49" t="n">
        <f aca="false" ca="false" dt2D="false" dtr="false" t="normal">+A500+1</f>
        <v>483</v>
      </c>
      <c r="B501" s="49" t="n">
        <f aca="false" ca="false" dt2D="false" dtr="false" t="normal">+B500+1</f>
        <v>258</v>
      </c>
      <c r="C501" s="50" t="s">
        <v>261</v>
      </c>
      <c r="D501" s="49" t="s">
        <v>620</v>
      </c>
      <c r="E501" s="53" t="s">
        <v>82</v>
      </c>
      <c r="F501" s="52" t="s">
        <v>56</v>
      </c>
      <c r="G501" s="52" t="n">
        <v>9</v>
      </c>
      <c r="H501" s="52" t="n">
        <v>1</v>
      </c>
      <c r="I501" s="53" t="n">
        <v>2007</v>
      </c>
      <c r="J501" s="53" t="n">
        <v>2007</v>
      </c>
      <c r="K501" s="53" t="n">
        <v>0</v>
      </c>
      <c r="L501" s="51" t="n">
        <v>82</v>
      </c>
      <c r="M501" s="54" t="n">
        <f aca="false" ca="false" dt2D="false" dtr="false" t="normal">SUM(N501:R501)</f>
        <v>3296698.1899999995</v>
      </c>
      <c r="N501" s="54" t="n"/>
      <c r="O501" s="54" t="n"/>
      <c r="P501" s="54" t="n">
        <v>0</v>
      </c>
      <c r="Q501" s="54" t="n">
        <v>406778.76</v>
      </c>
      <c r="R501" s="54" t="n">
        <v>2889919.43</v>
      </c>
      <c r="S501" s="54" t="n">
        <f aca="false" ca="false" dt2D="false" dtr="false" t="normal">+Z501-M501</f>
        <v>0</v>
      </c>
      <c r="T501" s="54" t="n">
        <f aca="false" ca="false" dt2D="false" dtr="false" t="normal">$M501/($J501+$K501)</f>
        <v>1642.5999950174387</v>
      </c>
      <c r="U501" s="54" t="n">
        <f aca="false" ca="false" dt2D="false" dtr="false" t="normal">$M501/($J501+$K501)</f>
        <v>1642.5999950174387</v>
      </c>
      <c r="V501" s="52" t="n">
        <v>2026</v>
      </c>
      <c r="W501" s="56" t="n">
        <v>0</v>
      </c>
      <c r="X501" s="56" t="n">
        <f aca="false" ca="false" dt2D="false" dtr="false" t="normal">+(J501*16.89+K501*28.62)*12</f>
        <v>406778.76</v>
      </c>
      <c r="Y501" s="56" t="n">
        <f aca="false" ca="false" dt2D="false" dtr="false" t="normal">+(J501*16.89+K501*28.62)*12*30-'[3]Лист1'!$AQ$190</f>
        <v>9965791.620000001</v>
      </c>
      <c r="Z501" s="72" t="n">
        <f aca="false" ca="true" dt2D="false" dtr="false" t="normal">SUBTOTAL(9, AA501:AO501)</f>
        <v>3296698.19</v>
      </c>
      <c r="AA501" s="58" t="n"/>
      <c r="AB501" s="58" t="n"/>
      <c r="AC501" s="58" t="n">
        <v>2871272.48</v>
      </c>
      <c r="AD501" s="58" t="n"/>
      <c r="AE501" s="58" t="n"/>
      <c r="AF501" s="58" t="n"/>
      <c r="AG501" s="58" t="n">
        <v>0</v>
      </c>
      <c r="AH501" s="58" t="n"/>
      <c r="AI501" s="58" t="n"/>
      <c r="AJ501" s="58" t="n"/>
      <c r="AK501" s="58" t="n"/>
      <c r="AL501" s="58" t="n"/>
      <c r="AM501" s="58" t="n">
        <v>329669.82</v>
      </c>
      <c r="AN501" s="58" t="n">
        <v>32966.98</v>
      </c>
      <c r="AO501" s="58" t="n">
        <v>62788.91</v>
      </c>
      <c r="AP501" s="4" t="n">
        <f aca="false" ca="false" dt2D="false" dtr="false" t="normal">COUNTIF(AA501:AL501, "&gt;0")</f>
        <v>1</v>
      </c>
      <c r="AQ501" s="4" t="n">
        <f aca="false" ca="false" dt2D="false" dtr="false" t="normal">COUNTIF(AM501:AO501, "&gt;0")</f>
        <v>3</v>
      </c>
      <c r="AR501" s="4" t="n">
        <f aca="false" ca="false" dt2D="false" dtr="false" t="normal">+AP501+AQ501</f>
        <v>4</v>
      </c>
    </row>
    <row customHeight="true" ht="12.75" outlineLevel="0" r="502">
      <c r="A502" s="49" t="s">
        <v>436</v>
      </c>
      <c r="B502" s="49" t="n">
        <f aca="false" ca="false" dt2D="false" dtr="false" t="normal">+B501+1</f>
        <v>259</v>
      </c>
      <c r="C502" s="50" t="s">
        <v>261</v>
      </c>
      <c r="D502" s="49" t="s">
        <v>269</v>
      </c>
      <c r="E502" s="53" t="s">
        <v>202</v>
      </c>
      <c r="F502" s="52" t="s">
        <v>56</v>
      </c>
      <c r="G502" s="52" t="n">
        <v>4</v>
      </c>
      <c r="H502" s="52" t="n">
        <v>2</v>
      </c>
      <c r="I502" s="53" t="n">
        <v>1322.8</v>
      </c>
      <c r="J502" s="53" t="n">
        <v>1280.1</v>
      </c>
      <c r="K502" s="53" t="n">
        <v>42.7</v>
      </c>
      <c r="L502" s="51" t="n">
        <v>67</v>
      </c>
      <c r="M502" s="54" t="n">
        <f aca="false" ca="false" dt2D="false" dtr="false" t="normal">SUM(N502:R502)</f>
        <v>4125766.43291308</v>
      </c>
      <c r="N502" s="54" t="n"/>
      <c r="O502" s="54" t="n"/>
      <c r="P502" s="54" t="n">
        <v>0</v>
      </c>
      <c r="Q502" s="54" t="n">
        <v>208260.936</v>
      </c>
      <c r="R502" s="54" t="n">
        <v>3917505.49691308</v>
      </c>
      <c r="S502" s="54" t="n">
        <f aca="false" ca="false" dt2D="false" dtr="false" t="normal">+Z502-M502</f>
        <v>0</v>
      </c>
      <c r="T502" s="54" t="n">
        <f aca="false" ca="false" dt2D="false" dtr="false" t="normal">$M502/($J502+$K502)</f>
        <v>3118.9646453833384</v>
      </c>
      <c r="U502" s="54" t="n">
        <f aca="false" ca="false" dt2D="false" dtr="false" t="normal">$M502/($J502+$K502)</f>
        <v>3118.9646453833384</v>
      </c>
      <c r="V502" s="52" t="n">
        <v>2026</v>
      </c>
      <c r="W502" s="81" t="n">
        <v>0</v>
      </c>
      <c r="X502" s="81" t="n">
        <f aca="false" ca="false" dt2D="false" dtr="false" t="normal">+(J502*12.71+K502*25.41)*12</f>
        <v>208260.93600000002</v>
      </c>
      <c r="Y502" s="81" t="n">
        <f aca="false" ca="false" dt2D="false" dtr="false" t="normal">+(J502*12.71+K502*25.41)*12*30</f>
        <v>6247828.08</v>
      </c>
      <c r="Z502" s="72" t="n">
        <f aca="false" ca="true" dt2D="false" dtr="false" t="normal">SUBTOTAL(9, AA502:AO502)</f>
        <v>4125766.43291308</v>
      </c>
      <c r="AA502" s="58" t="n"/>
      <c r="AB502" s="63" t="n">
        <v>1983878.11</v>
      </c>
      <c r="AC502" s="58" t="n"/>
      <c r="AD502" s="63" t="n">
        <v>1599057.85</v>
      </c>
      <c r="AE502" s="58" t="n"/>
      <c r="AF502" s="58" t="n"/>
      <c r="AG502" s="58" t="n">
        <v>0</v>
      </c>
      <c r="AH502" s="58" t="n"/>
      <c r="AI502" s="63" t="n"/>
      <c r="AJ502" s="58" t="n"/>
      <c r="AK502" s="63" t="n"/>
      <c r="AL502" s="63" t="n"/>
      <c r="AM502" s="62" t="n">
        <v>474786.12228</v>
      </c>
      <c r="AN502" s="62" t="n">
        <v>41778.52152</v>
      </c>
      <c r="AO502" s="62" t="n">
        <v>26265.82911308</v>
      </c>
      <c r="AP502" s="4" t="n">
        <f aca="false" ca="false" dt2D="false" dtr="false" t="normal">COUNTIF(AA502:AL502, "&gt;0")</f>
        <v>2</v>
      </c>
      <c r="AQ502" s="4" t="n">
        <f aca="false" ca="false" dt2D="false" dtr="false" t="normal">COUNTIF(AM502:AO502, "&gt;0")</f>
        <v>3</v>
      </c>
      <c r="AR502" s="4" t="n">
        <f aca="false" ca="false" dt2D="false" dtr="false" t="normal">+AP502+AQ502</f>
        <v>5</v>
      </c>
    </row>
    <row customHeight="true" ht="12.75" outlineLevel="0" r="503">
      <c r="A503" s="49" t="n">
        <f aca="false" ca="false" dt2D="false" dtr="false" t="normal">+A501+1</f>
        <v>484</v>
      </c>
      <c r="B503" s="49" t="n">
        <f aca="false" ca="false" dt2D="false" dtr="false" t="normal">+B502+1</f>
        <v>260</v>
      </c>
      <c r="C503" s="50" t="s">
        <v>261</v>
      </c>
      <c r="D503" s="49" t="s">
        <v>621</v>
      </c>
      <c r="E503" s="53" t="s">
        <v>130</v>
      </c>
      <c r="F503" s="52" t="s">
        <v>56</v>
      </c>
      <c r="G503" s="52" t="n">
        <v>4</v>
      </c>
      <c r="H503" s="52" t="n">
        <v>2</v>
      </c>
      <c r="I503" s="53" t="n">
        <v>1360</v>
      </c>
      <c r="J503" s="53" t="n">
        <v>1360</v>
      </c>
      <c r="K503" s="53" t="n">
        <v>0</v>
      </c>
      <c r="L503" s="51" t="n">
        <v>56</v>
      </c>
      <c r="M503" s="54" t="n">
        <f aca="false" ca="false" dt2D="false" dtr="false" t="normal">SUM(N503:R503)</f>
        <v>4241791.921096</v>
      </c>
      <c r="N503" s="54" t="n"/>
      <c r="O503" s="54" t="n"/>
      <c r="P503" s="54" t="n">
        <v>0</v>
      </c>
      <c r="Q503" s="54" t="n">
        <v>725857.15</v>
      </c>
      <c r="R503" s="54" t="n">
        <v>3515934.771096</v>
      </c>
      <c r="S503" s="54" t="n">
        <f aca="false" ca="false" dt2D="false" dtr="false" t="normal">+Z503-M503</f>
        <v>0</v>
      </c>
      <c r="T503" s="54" t="n">
        <f aca="false" ca="false" dt2D="false" dtr="false" t="normal">$M503/($J503+$K503)</f>
        <v>3118.964647864706</v>
      </c>
      <c r="U503" s="54" t="n">
        <f aca="false" ca="false" dt2D="false" dtr="false" t="normal">$M503/($J503+$K503)</f>
        <v>3118.964647864706</v>
      </c>
      <c r="V503" s="52" t="n">
        <v>2026</v>
      </c>
      <c r="W503" s="56" t="n">
        <v>518429.95</v>
      </c>
      <c r="X503" s="56" t="n">
        <f aca="false" ca="false" dt2D="false" dtr="false" t="normal">+(J503*12.71+K503*25.41)*12</f>
        <v>207427.2</v>
      </c>
      <c r="Y503" s="56" t="n">
        <f aca="false" ca="false" dt2D="false" dtr="false" t="normal">+(J503*12.71+K503*25.41)*12*30</f>
        <v>6222816</v>
      </c>
      <c r="Z503" s="72" t="n">
        <f aca="false" ca="true" dt2D="false" dtr="false" t="normal">SUBTOTAL(9, AA503:AO503)</f>
        <v>4241791.921096</v>
      </c>
      <c r="AA503" s="58" t="n"/>
      <c r="AB503" s="63" t="n">
        <v>2039669.06</v>
      </c>
      <c r="AC503" s="58" t="n"/>
      <c r="AD503" s="63" t="n">
        <v>1644026.82</v>
      </c>
      <c r="AE503" s="58" t="n"/>
      <c r="AF503" s="58" t="n"/>
      <c r="AG503" s="58" t="n">
        <v>0</v>
      </c>
      <c r="AH503" s="58" t="n"/>
      <c r="AI503" s="58" t="n"/>
      <c r="AJ503" s="58" t="n"/>
      <c r="AK503" s="63" t="n"/>
      <c r="AL503" s="63" t="n"/>
      <c r="AM503" s="62" t="n">
        <v>488138.136</v>
      </c>
      <c r="AN503" s="62" t="n">
        <v>42953.424</v>
      </c>
      <c r="AO503" s="62" t="n">
        <v>27004.481096</v>
      </c>
      <c r="AP503" s="4" t="n">
        <f aca="false" ca="false" dt2D="false" dtr="false" t="normal">COUNTIF(AA503:AL503, "&gt;0")</f>
        <v>2</v>
      </c>
      <c r="AQ503" s="4" t="n">
        <f aca="false" ca="false" dt2D="false" dtr="false" t="normal">COUNTIF(AM503:AO503, "&gt;0")</f>
        <v>3</v>
      </c>
      <c r="AR503" s="4" t="n">
        <f aca="false" ca="false" dt2D="false" dtr="false" t="normal">+AP503+AQ503</f>
        <v>5</v>
      </c>
    </row>
    <row customHeight="true" ht="12.75" outlineLevel="0" r="504">
      <c r="A504" s="49" t="n">
        <f aca="false" ca="false" dt2D="false" dtr="false" t="normal">+A503+1</f>
        <v>485</v>
      </c>
      <c r="B504" s="49" t="n">
        <f aca="false" ca="false" dt2D="false" dtr="false" t="normal">+B503+1</f>
        <v>261</v>
      </c>
      <c r="C504" s="50" t="s">
        <v>261</v>
      </c>
      <c r="D504" s="49" t="s">
        <v>622</v>
      </c>
      <c r="E504" s="53" t="s">
        <v>130</v>
      </c>
      <c r="F504" s="52" t="s">
        <v>56</v>
      </c>
      <c r="G504" s="52" t="n">
        <v>4</v>
      </c>
      <c r="H504" s="52" t="n">
        <v>3</v>
      </c>
      <c r="I504" s="53" t="n">
        <v>2035.1</v>
      </c>
      <c r="J504" s="53" t="n">
        <v>1988.4</v>
      </c>
      <c r="K504" s="53" t="n">
        <v>46.6999999999998</v>
      </c>
      <c r="L504" s="51" t="n">
        <v>101</v>
      </c>
      <c r="M504" s="54" t="n">
        <f aca="false" ca="false" dt2D="false" dtr="false" t="normal">SUM(N504:R504)</f>
        <v>3295250.16443711</v>
      </c>
      <c r="N504" s="54" t="n"/>
      <c r="O504" s="54" t="n"/>
      <c r="P504" s="54" t="n">
        <v>0</v>
      </c>
      <c r="Q504" s="54" t="n">
        <v>317510.532</v>
      </c>
      <c r="R504" s="54" t="n">
        <v>2977739.63243711</v>
      </c>
      <c r="S504" s="54" t="n">
        <f aca="false" ca="false" dt2D="false" dtr="false" t="normal">+Z504-M504</f>
        <v>0</v>
      </c>
      <c r="T504" s="54" t="n">
        <f aca="false" ca="false" dt2D="false" dtr="false" t="normal">$M504/($J504+$K504)</f>
        <v>1619.207982132136</v>
      </c>
      <c r="U504" s="54" t="n">
        <f aca="false" ca="false" dt2D="false" dtr="false" t="normal">$M504/($J504+$K504)</f>
        <v>1619.207982132136</v>
      </c>
      <c r="V504" s="52" t="n">
        <v>2026</v>
      </c>
      <c r="W504" s="56" t="n">
        <v>0</v>
      </c>
      <c r="X504" s="56" t="n">
        <f aca="false" ca="false" dt2D="false" dtr="false" t="normal">+(J504*12.71+K504*25.41)*12</f>
        <v>317510.53199999995</v>
      </c>
      <c r="Y504" s="56" t="n">
        <f aca="false" ca="false" dt2D="false" dtr="false" t="normal">+(J504*12.71+K504*25.41)*12*30-'[3]Лист1'!$AQ$198</f>
        <v>3191950.9899999993</v>
      </c>
      <c r="Z504" s="72" t="n">
        <f aca="false" ca="true" dt2D="false" dtr="false" t="normal">SUBTOTAL(9, AA504:AO504)</f>
        <v>3295250.16443711</v>
      </c>
      <c r="AA504" s="58" t="n"/>
      <c r="AB504" s="58" t="n"/>
      <c r="AC504" s="58" t="n"/>
      <c r="AD504" s="63" t="n">
        <v>2460116.89</v>
      </c>
      <c r="AE504" s="58" t="n"/>
      <c r="AF504" s="58" t="n"/>
      <c r="AG504" s="58" t="n">
        <v>0</v>
      </c>
      <c r="AH504" s="58" t="n"/>
      <c r="AI504" s="58" t="n"/>
      <c r="AJ504" s="58" t="n"/>
      <c r="AK504" s="63" t="n"/>
      <c r="AL504" s="63" t="n"/>
      <c r="AM504" s="62" t="n">
        <v>730448.47101</v>
      </c>
      <c r="AN504" s="62" t="n">
        <v>64275.37734</v>
      </c>
      <c r="AO504" s="62" t="n">
        <v>40409.42608711</v>
      </c>
      <c r="AP504" s="4" t="n">
        <f aca="false" ca="false" dt2D="false" dtr="false" t="normal">COUNTIF(AA504:AL504, "&gt;0")</f>
        <v>1</v>
      </c>
      <c r="AQ504" s="4" t="n">
        <f aca="false" ca="false" dt2D="false" dtr="false" t="normal">COUNTIF(AM504:AO504, "&gt;0")</f>
        <v>3</v>
      </c>
      <c r="AR504" s="4" t="n">
        <f aca="false" ca="false" dt2D="false" dtr="false" t="normal">+AP504+AQ504</f>
        <v>4</v>
      </c>
    </row>
    <row customHeight="true" ht="12.75" outlineLevel="0" r="505">
      <c r="A505" s="49" t="s">
        <v>436</v>
      </c>
      <c r="B505" s="49" t="n">
        <f aca="false" ca="false" dt2D="false" dtr="false" t="normal">+B504+1</f>
        <v>262</v>
      </c>
      <c r="C505" s="50" t="s">
        <v>261</v>
      </c>
      <c r="D505" s="49" t="s">
        <v>271</v>
      </c>
      <c r="E505" s="53" t="s">
        <v>130</v>
      </c>
      <c r="F505" s="52" t="s">
        <v>56</v>
      </c>
      <c r="G505" s="52" t="n">
        <v>4</v>
      </c>
      <c r="H505" s="52" t="n">
        <v>2</v>
      </c>
      <c r="I505" s="53" t="n">
        <v>1288.25</v>
      </c>
      <c r="J505" s="53" t="n">
        <v>1288.25</v>
      </c>
      <c r="K505" s="53" t="n">
        <v>0</v>
      </c>
      <c r="L505" s="51" t="n">
        <v>53</v>
      </c>
      <c r="M505" s="54" t="n">
        <f aca="false" ca="false" dt2D="false" dtr="false" t="normal">SUM(N505:R505)</f>
        <v>4018006.191280825</v>
      </c>
      <c r="N505" s="54" t="n"/>
      <c r="O505" s="54" t="n"/>
      <c r="P505" s="54" t="n">
        <v>0</v>
      </c>
      <c r="Q505" s="54" t="n">
        <v>196483.89</v>
      </c>
      <c r="R505" s="54" t="n">
        <v>3821522.30128082</v>
      </c>
      <c r="S505" s="54" t="n">
        <f aca="false" ca="false" dt2D="false" dtr="false" t="normal">+Z505-M505</f>
        <v>0</v>
      </c>
      <c r="T505" s="54" t="n">
        <f aca="false" ca="false" dt2D="false" dtr="false" t="normal">$M505/($J505+$K505)</f>
        <v>3118.96463518791</v>
      </c>
      <c r="U505" s="54" t="n">
        <f aca="false" ca="false" dt2D="false" dtr="false" t="normal">$M505/($J505+$K505)</f>
        <v>3118.96463518791</v>
      </c>
      <c r="V505" s="52" t="n">
        <v>2026</v>
      </c>
      <c r="W505" s="81" t="n">
        <v>0</v>
      </c>
      <c r="X505" s="81" t="n">
        <f aca="false" ca="false" dt2D="false" dtr="false" t="normal">+(J505*12.71+K505*25.41)*12</f>
        <v>196483.89</v>
      </c>
      <c r="Y505" s="81" t="n">
        <f aca="false" ca="false" dt2D="false" dtr="false" t="normal">+(J505*12.71+K505*25.41)*12*30</f>
        <v>5894516.7</v>
      </c>
      <c r="Z505" s="72" t="n">
        <f aca="false" ca="true" dt2D="false" dtr="false" t="normal">SUBTOTAL(9, AA505:AO505)</f>
        <v>4018006.191280825</v>
      </c>
      <c r="AA505" s="58" t="n"/>
      <c r="AB505" s="63" t="n">
        <v>1932061.51</v>
      </c>
      <c r="AC505" s="58" t="n"/>
      <c r="AD505" s="63" t="n">
        <v>1557292.31</v>
      </c>
      <c r="AE505" s="58" t="n"/>
      <c r="AF505" s="58" t="n"/>
      <c r="AG505" s="58" t="n">
        <v>0</v>
      </c>
      <c r="AH505" s="58" t="n"/>
      <c r="AI505" s="63" t="n"/>
      <c r="AJ505" s="58" t="n"/>
      <c r="AK505" s="63" t="n"/>
      <c r="AL505" s="63" t="n"/>
      <c r="AM505" s="62" t="n">
        <v>462385.260075</v>
      </c>
      <c r="AN505" s="62" t="n">
        <v>40687.31505</v>
      </c>
      <c r="AO505" s="62" t="n">
        <v>25579.796155825</v>
      </c>
      <c r="AP505" s="4" t="n">
        <f aca="false" ca="false" dt2D="false" dtr="false" t="normal">COUNTIF(AA505:AL505, "&gt;0")</f>
        <v>2</v>
      </c>
      <c r="AQ505" s="4" t="n">
        <f aca="false" ca="false" dt2D="false" dtr="false" t="normal">COUNTIF(AM505:AO505, "&gt;0")</f>
        <v>3</v>
      </c>
      <c r="AR505" s="4" t="n">
        <f aca="false" ca="false" dt2D="false" dtr="false" t="normal">+AP505+AQ505</f>
        <v>5</v>
      </c>
    </row>
    <row customHeight="true" ht="12.75" outlineLevel="0" r="506">
      <c r="A506" s="49" t="n">
        <f aca="false" ca="false" dt2D="false" dtr="false" t="normal">+A504+1</f>
        <v>486</v>
      </c>
      <c r="B506" s="49" t="n">
        <f aca="false" ca="false" dt2D="false" dtr="false" t="normal">+B505+1</f>
        <v>263</v>
      </c>
      <c r="C506" s="50" t="s">
        <v>261</v>
      </c>
      <c r="D506" s="49" t="s">
        <v>623</v>
      </c>
      <c r="E506" s="53" t="s">
        <v>130</v>
      </c>
      <c r="F506" s="52" t="s">
        <v>56</v>
      </c>
      <c r="G506" s="52" t="n">
        <v>4</v>
      </c>
      <c r="H506" s="52" t="n">
        <v>2</v>
      </c>
      <c r="I506" s="53" t="n">
        <v>1284</v>
      </c>
      <c r="J506" s="53" t="n">
        <v>1284</v>
      </c>
      <c r="K506" s="53" t="n">
        <v>0</v>
      </c>
      <c r="L506" s="51" t="n">
        <v>70</v>
      </c>
      <c r="M506" s="54" t="n">
        <f aca="false" ca="false" dt2D="false" dtr="false" t="normal">SUM(N506:R506)</f>
        <v>4004750.6011524</v>
      </c>
      <c r="N506" s="54" t="n"/>
      <c r="O506" s="54" t="n"/>
      <c r="P506" s="54" t="n">
        <v>0</v>
      </c>
      <c r="Q506" s="54" t="n">
        <v>632007.5</v>
      </c>
      <c r="R506" s="54" t="n">
        <v>3372743.1011524</v>
      </c>
      <c r="S506" s="54" t="n">
        <f aca="false" ca="false" dt2D="false" dtr="false" t="normal">+Z506-M506</f>
        <v>0</v>
      </c>
      <c r="T506" s="54" t="n">
        <f aca="false" ca="false" dt2D="false" dtr="false" t="normal">$M506/($J506+$K506)</f>
        <v>3118.964642642056</v>
      </c>
      <c r="U506" s="54" t="n">
        <f aca="false" ca="false" dt2D="false" dtr="false" t="normal">$M506/($J506+$K506)</f>
        <v>3118.964642642056</v>
      </c>
      <c r="V506" s="52" t="n">
        <v>2026</v>
      </c>
      <c r="W506" s="56" t="n">
        <v>436171.82</v>
      </c>
      <c r="X506" s="56" t="n">
        <f aca="false" ca="false" dt2D="false" dtr="false" t="normal">+(J506*12.71+K506*25.41)*12</f>
        <v>195835.68000000002</v>
      </c>
      <c r="Y506" s="56" t="n">
        <f aca="false" ca="false" dt2D="false" dtr="false" t="normal">+(J506*12.71+K506*25.41)*12*30</f>
        <v>5875070.4</v>
      </c>
      <c r="Z506" s="72" t="n">
        <f aca="false" ca="true" dt2D="false" dtr="false" t="normal">SUBTOTAL(9, AA506:AO506)</f>
        <v>4004750.6011524</v>
      </c>
      <c r="AA506" s="58" t="n"/>
      <c r="AB506" s="63" t="n">
        <v>1925687.55</v>
      </c>
      <c r="AC506" s="58" t="n"/>
      <c r="AD506" s="63" t="n">
        <v>1552154.73</v>
      </c>
      <c r="AE506" s="58" t="n"/>
      <c r="AF506" s="58" t="n"/>
      <c r="AG506" s="58" t="n">
        <v>0</v>
      </c>
      <c r="AH506" s="58" t="n"/>
      <c r="AI506" s="58" t="n"/>
      <c r="AJ506" s="58" t="n"/>
      <c r="AK506" s="63" t="n"/>
      <c r="AL506" s="63" t="n"/>
      <c r="AM506" s="62" t="n">
        <v>460859.8284</v>
      </c>
      <c r="AN506" s="62" t="n">
        <v>40553.0856</v>
      </c>
      <c r="AO506" s="62" t="n">
        <v>25495.4071524</v>
      </c>
      <c r="AP506" s="4" t="n">
        <f aca="false" ca="false" dt2D="false" dtr="false" t="normal">COUNTIF(AA506:AL506, "&gt;0")</f>
        <v>2</v>
      </c>
      <c r="AQ506" s="4" t="n">
        <f aca="false" ca="false" dt2D="false" dtr="false" t="normal">COUNTIF(AM506:AO506, "&gt;0")</f>
        <v>3</v>
      </c>
      <c r="AR506" s="4" t="n">
        <f aca="false" ca="false" dt2D="false" dtr="false" t="normal">+AP506+AQ506</f>
        <v>5</v>
      </c>
    </row>
    <row customHeight="true" ht="12.75" outlineLevel="0" r="507">
      <c r="A507" s="49" t="n">
        <f aca="false" ca="false" dt2D="false" dtr="false" t="normal">+A506+1</f>
        <v>487</v>
      </c>
      <c r="B507" s="49" t="n">
        <f aca="false" ca="false" dt2D="false" dtr="false" t="normal">+B506+1</f>
        <v>264</v>
      </c>
      <c r="C507" s="50" t="s">
        <v>261</v>
      </c>
      <c r="D507" s="49" t="s">
        <v>624</v>
      </c>
      <c r="E507" s="53" t="s">
        <v>130</v>
      </c>
      <c r="F507" s="52" t="s">
        <v>56</v>
      </c>
      <c r="G507" s="52" t="n">
        <v>4</v>
      </c>
      <c r="H507" s="52" t="n">
        <v>2</v>
      </c>
      <c r="I507" s="53" t="n">
        <v>1279.2</v>
      </c>
      <c r="J507" s="53" t="n">
        <v>1279.2</v>
      </c>
      <c r="K507" s="53" t="n">
        <v>0</v>
      </c>
      <c r="L507" s="51" t="n">
        <v>66</v>
      </c>
      <c r="M507" s="54" t="n">
        <f aca="false" ca="false" dt2D="false" dtr="false" t="normal">SUM(N507:R507)</f>
        <v>3989779.5704191206</v>
      </c>
      <c r="N507" s="54" t="n"/>
      <c r="O507" s="54" t="n"/>
      <c r="P507" s="54" t="n">
        <v>0</v>
      </c>
      <c r="Q507" s="54" t="n">
        <v>751054.644</v>
      </c>
      <c r="R507" s="54" t="n">
        <v>3238724.92641912</v>
      </c>
      <c r="S507" s="54" t="n">
        <f aca="false" ca="false" dt2D="false" dtr="false" t="normal">+Z507-M507</f>
        <v>0</v>
      </c>
      <c r="T507" s="54" t="n">
        <f aca="false" ca="false" dt2D="false" dtr="false" t="normal">$M507/($J507+$K507)</f>
        <v>3118.96464229137</v>
      </c>
      <c r="U507" s="54" t="n">
        <f aca="false" ca="false" dt2D="false" dtr="false" t="normal">$M507/($J507+$K507)</f>
        <v>3118.96464229137</v>
      </c>
      <c r="V507" s="52" t="n">
        <v>2026</v>
      </c>
      <c r="W507" s="56" t="n">
        <v>555951.06</v>
      </c>
      <c r="X507" s="56" t="n">
        <f aca="false" ca="false" dt2D="false" dtr="false" t="normal">+(J507*12.71+K507*25.41)*12</f>
        <v>195103.58400000003</v>
      </c>
      <c r="Y507" s="56" t="n">
        <f aca="false" ca="false" dt2D="false" dtr="false" t="normal">+(J507*12.71+K507*25.41)*12*30</f>
        <v>5853107.520000001</v>
      </c>
      <c r="Z507" s="72" t="n">
        <f aca="false" ca="true" dt2D="false" dtr="false" t="normal">SUBTOTAL(9, AA507:AO507)</f>
        <v>3989779.57041912</v>
      </c>
      <c r="AA507" s="58" t="n"/>
      <c r="AB507" s="63" t="n">
        <v>1918488.72</v>
      </c>
      <c r="AC507" s="58" t="n"/>
      <c r="AD507" s="63" t="n">
        <v>1546352.28</v>
      </c>
      <c r="AE507" s="58" t="n"/>
      <c r="AF507" s="58" t="n"/>
      <c r="AG507" s="58" t="n">
        <v>0</v>
      </c>
      <c r="AH507" s="58" t="n"/>
      <c r="AI507" s="58" t="n"/>
      <c r="AJ507" s="58" t="n"/>
      <c r="AK507" s="63" t="n"/>
      <c r="AL507" s="63" t="n"/>
      <c r="AM507" s="62" t="n">
        <v>459136.98792</v>
      </c>
      <c r="AN507" s="62" t="n">
        <v>40401.48528</v>
      </c>
      <c r="AO507" s="62" t="n">
        <v>25400.09721912</v>
      </c>
      <c r="AP507" s="4" t="n">
        <f aca="false" ca="false" dt2D="false" dtr="false" t="normal">COUNTIF(AA507:AL507, "&gt;0")</f>
        <v>2</v>
      </c>
      <c r="AQ507" s="4" t="n">
        <f aca="false" ca="false" dt2D="false" dtr="false" t="normal">COUNTIF(AM507:AO507, "&gt;0")</f>
        <v>3</v>
      </c>
      <c r="AR507" s="4" t="n">
        <f aca="false" ca="false" dt2D="false" dtr="false" t="normal">+AP507+AQ507</f>
        <v>5</v>
      </c>
    </row>
    <row customHeight="true" ht="12.75" outlineLevel="0" r="508">
      <c r="A508" s="49" t="s">
        <v>436</v>
      </c>
      <c r="B508" s="49" t="n">
        <f aca="false" ca="false" dt2D="false" dtr="false" t="normal">+B507+1</f>
        <v>265</v>
      </c>
      <c r="C508" s="50" t="s">
        <v>261</v>
      </c>
      <c r="D508" s="49" t="s">
        <v>272</v>
      </c>
      <c r="E508" s="53" t="s">
        <v>346</v>
      </c>
      <c r="F508" s="52" t="s">
        <v>56</v>
      </c>
      <c r="G508" s="52" t="n">
        <v>4</v>
      </c>
      <c r="H508" s="52" t="n">
        <v>2</v>
      </c>
      <c r="I508" s="53" t="n">
        <v>1299.8</v>
      </c>
      <c r="J508" s="53" t="n">
        <v>951</v>
      </c>
      <c r="K508" s="53" t="n">
        <v>348.8</v>
      </c>
      <c r="L508" s="51" t="n">
        <v>39</v>
      </c>
      <c r="M508" s="54" t="n">
        <f aca="false" ca="false" dt2D="false" dtr="false" t="normal">SUM(N508:R508)</f>
        <v>4054030.25398278</v>
      </c>
      <c r="N508" s="54" t="n"/>
      <c r="O508" s="54" t="n"/>
      <c r="P508" s="54" t="n">
        <v>0</v>
      </c>
      <c r="Q508" s="54" t="n">
        <v>251402.616</v>
      </c>
      <c r="R508" s="54" t="n">
        <v>3802627.63798278</v>
      </c>
      <c r="S508" s="54" t="n">
        <f aca="false" ca="false" dt2D="false" dtr="false" t="normal">+Z508-M508</f>
        <v>0</v>
      </c>
      <c r="T508" s="54" t="n">
        <f aca="false" ca="false" dt2D="false" dtr="false" t="normal">$M508/($J508+$K508)</f>
        <v>3118.964651471596</v>
      </c>
      <c r="U508" s="54" t="n">
        <f aca="false" ca="false" dt2D="false" dtr="false" t="normal">$M508/($J508+$K508)</f>
        <v>3118.964651471596</v>
      </c>
      <c r="V508" s="52" t="n">
        <v>2026</v>
      </c>
      <c r="W508" s="81" t="n">
        <v>0</v>
      </c>
      <c r="X508" s="81" t="n">
        <f aca="false" ca="false" dt2D="false" dtr="false" t="normal">+(J508*12.71+K508*25.41)*12</f>
        <v>251402.616</v>
      </c>
      <c r="Y508" s="81" t="n">
        <f aca="false" ca="false" dt2D="false" dtr="false" t="normal">+(J508*12.71+K508*25.41)*12*30</f>
        <v>7542078.48</v>
      </c>
      <c r="Z508" s="72" t="n">
        <f aca="false" ca="true" dt2D="false" dtr="false" t="normal">SUBTOTAL(9, AA508:AO508)</f>
        <v>4054030.25398278</v>
      </c>
      <c r="AA508" s="58" t="n"/>
      <c r="AB508" s="63" t="n">
        <v>1949383.71</v>
      </c>
      <c r="AC508" s="58" t="n"/>
      <c r="AD508" s="63" t="n">
        <v>1571254.46</v>
      </c>
      <c r="AE508" s="58" t="n"/>
      <c r="AF508" s="58" t="n"/>
      <c r="AG508" s="58" t="n">
        <v>0</v>
      </c>
      <c r="AH508" s="58" t="n"/>
      <c r="AI508" s="63" t="n"/>
      <c r="AJ508" s="58" t="n"/>
      <c r="AK508" s="63" t="n"/>
      <c r="AL508" s="63" t="n"/>
      <c r="AM508" s="62" t="n">
        <v>466530.84498</v>
      </c>
      <c r="AN508" s="62" t="n">
        <v>41052.10332</v>
      </c>
      <c r="AO508" s="62" t="n">
        <v>25809.13568278</v>
      </c>
      <c r="AP508" s="4" t="n">
        <f aca="false" ca="false" dt2D="false" dtr="false" t="normal">COUNTIF(AA508:AL508, "&gt;0")</f>
        <v>2</v>
      </c>
      <c r="AQ508" s="4" t="n">
        <f aca="false" ca="false" dt2D="false" dtr="false" t="normal">COUNTIF(AM508:AO508, "&gt;0")</f>
        <v>3</v>
      </c>
      <c r="AR508" s="4" t="n">
        <f aca="false" ca="false" dt2D="false" dtr="false" t="normal">+AP508+AQ508</f>
        <v>5</v>
      </c>
    </row>
    <row customHeight="true" ht="12.75" outlineLevel="0" r="509">
      <c r="A509" s="49" t="n">
        <f aca="false" ca="false" dt2D="false" dtr="false" t="normal">+A507+1</f>
        <v>488</v>
      </c>
      <c r="B509" s="49" t="n">
        <f aca="false" ca="false" dt2D="false" dtr="false" t="normal">+B508+1</f>
        <v>266</v>
      </c>
      <c r="C509" s="50" t="s">
        <v>261</v>
      </c>
      <c r="D509" s="49" t="s">
        <v>625</v>
      </c>
      <c r="E509" s="53" t="s">
        <v>346</v>
      </c>
      <c r="F509" s="52" t="s">
        <v>56</v>
      </c>
      <c r="G509" s="52" t="n">
        <v>4</v>
      </c>
      <c r="H509" s="52" t="n">
        <v>2</v>
      </c>
      <c r="I509" s="53" t="n">
        <v>1253.19</v>
      </c>
      <c r="J509" s="53" t="n">
        <v>1181.29</v>
      </c>
      <c r="K509" s="53" t="n">
        <v>71.9000000000001</v>
      </c>
      <c r="L509" s="51" t="n">
        <v>60</v>
      </c>
      <c r="M509" s="54" t="n">
        <f aca="false" ca="false" dt2D="false" dtr="false" t="normal">SUM(N509:R509)</f>
        <v>3908655.2936331593</v>
      </c>
      <c r="N509" s="54" t="n"/>
      <c r="O509" s="54" t="n"/>
      <c r="P509" s="54" t="n">
        <v>0</v>
      </c>
      <c r="Q509" s="54" t="n">
        <v>577347.7888</v>
      </c>
      <c r="R509" s="54" t="n">
        <v>3331307.50483316</v>
      </c>
      <c r="S509" s="54" t="n">
        <f aca="false" ca="false" dt2D="false" dtr="false" t="normal">+Z509-M509</f>
        <v>0</v>
      </c>
      <c r="T509" s="54" t="n">
        <f aca="false" ca="false" dt2D="false" dtr="false" t="normal">$M509/($J509+$K509)</f>
        <v>3118.964637152514</v>
      </c>
      <c r="U509" s="54" t="n">
        <f aca="false" ca="false" dt2D="false" dtr="false" t="normal">$M509/($J509+$K509)</f>
        <v>3118.964637152514</v>
      </c>
      <c r="V509" s="52" t="n">
        <v>2026</v>
      </c>
      <c r="W509" s="56" t="n">
        <v>375253.69</v>
      </c>
      <c r="X509" s="56" t="n">
        <f aca="false" ca="false" dt2D="false" dtr="false" t="normal">+(J509*12.71+K509*25.41)*12</f>
        <v>202094.09880000004</v>
      </c>
      <c r="Y509" s="56" t="n">
        <f aca="false" ca="false" dt2D="false" dtr="false" t="normal">+(J509*12.71+K509*25.41)*12*30</f>
        <v>6062822.964000002</v>
      </c>
      <c r="Z509" s="72" t="n">
        <f aca="false" ca="true" dt2D="false" dtr="false" t="normal">SUBTOTAL(9, AA509:AO509)</f>
        <v>3908655.2936331593</v>
      </c>
      <c r="AA509" s="58" t="n"/>
      <c r="AB509" s="63" t="n">
        <v>1879480.04</v>
      </c>
      <c r="AC509" s="58" t="n"/>
      <c r="AD509" s="63" t="n">
        <v>1514910.27</v>
      </c>
      <c r="AE509" s="58" t="n"/>
      <c r="AF509" s="58" t="n"/>
      <c r="AG509" s="58" t="n">
        <v>0</v>
      </c>
      <c r="AH509" s="58" t="n"/>
      <c r="AI509" s="58" t="n"/>
      <c r="AJ509" s="58" t="n"/>
      <c r="AK509" s="63" t="n"/>
      <c r="AL509" s="63" t="n"/>
      <c r="AM509" s="62" t="n">
        <v>449801.346069</v>
      </c>
      <c r="AN509" s="62" t="n">
        <v>39580.001046</v>
      </c>
      <c r="AO509" s="62" t="n">
        <v>24883.636518159</v>
      </c>
      <c r="AP509" s="4" t="n">
        <f aca="false" ca="false" dt2D="false" dtr="false" t="normal">COUNTIF(AA509:AL509, "&gt;0")</f>
        <v>2</v>
      </c>
      <c r="AQ509" s="4" t="n">
        <f aca="false" ca="false" dt2D="false" dtr="false" t="normal">COUNTIF(AM509:AO509, "&gt;0")</f>
        <v>3</v>
      </c>
      <c r="AR509" s="4" t="n">
        <f aca="false" ca="false" dt2D="false" dtr="false" t="normal">+AP509+AQ509</f>
        <v>5</v>
      </c>
    </row>
    <row customHeight="true" ht="12.75" outlineLevel="0" r="510">
      <c r="A510" s="49" t="s">
        <v>436</v>
      </c>
      <c r="B510" s="49" t="n">
        <f aca="false" ca="false" dt2D="false" dtr="false" t="normal">+B509+1</f>
        <v>267</v>
      </c>
      <c r="C510" s="50" t="s">
        <v>261</v>
      </c>
      <c r="D510" s="49" t="s">
        <v>273</v>
      </c>
      <c r="E510" s="53" t="s">
        <v>226</v>
      </c>
      <c r="F510" s="52" t="s">
        <v>56</v>
      </c>
      <c r="G510" s="52" t="n">
        <v>4</v>
      </c>
      <c r="H510" s="52" t="n">
        <v>2</v>
      </c>
      <c r="I510" s="53" t="n">
        <v>1273</v>
      </c>
      <c r="J510" s="53" t="n">
        <v>1273</v>
      </c>
      <c r="K510" s="53" t="n">
        <v>0</v>
      </c>
      <c r="L510" s="51" t="n">
        <v>50</v>
      </c>
      <c r="M510" s="54" t="n">
        <f aca="false" ca="false" dt2D="false" dtr="false" t="normal">SUM(N510:R510)</f>
        <v>3970441.9890553</v>
      </c>
      <c r="N510" s="54" t="n"/>
      <c r="O510" s="54" t="n"/>
      <c r="P510" s="54" t="n">
        <v>0</v>
      </c>
      <c r="Q510" s="54" t="n">
        <v>194157.96</v>
      </c>
      <c r="R510" s="54" t="n">
        <v>3776284.0290553</v>
      </c>
      <c r="S510" s="54" t="n">
        <f aca="false" ca="false" dt2D="false" dtr="false" t="normal">+Z510-M510</f>
        <v>0</v>
      </c>
      <c r="T510" s="54" t="n">
        <f aca="false" ca="false" dt2D="false" dtr="false" t="normal">$M510/($J510+$K510)</f>
        <v>3118.9646418344855</v>
      </c>
      <c r="U510" s="54" t="n">
        <f aca="false" ca="false" dt2D="false" dtr="false" t="normal">$M510/($J510+$K510)</f>
        <v>3118.9646418344855</v>
      </c>
      <c r="V510" s="52" t="n">
        <v>2026</v>
      </c>
      <c r="W510" s="81" t="n">
        <v>0</v>
      </c>
      <c r="X510" s="81" t="n">
        <f aca="false" ca="false" dt2D="false" dtr="false" t="normal">+(J510*12.71+K510*25.41)*12</f>
        <v>194157.96000000002</v>
      </c>
      <c r="Y510" s="81" t="n">
        <f aca="false" ca="false" dt2D="false" dtr="false" t="normal">+(J510*12.71+K510*25.41)*12*30</f>
        <v>5824738.800000001</v>
      </c>
      <c r="Z510" s="72" t="n">
        <f aca="false" ca="true" dt2D="false" dtr="false" t="normal">SUBTOTAL(9, AA510:AO510)</f>
        <v>3970441.9890553</v>
      </c>
      <c r="AA510" s="58" t="n"/>
      <c r="AB510" s="63" t="n">
        <v>1909190.23</v>
      </c>
      <c r="AC510" s="58" t="n"/>
      <c r="AD510" s="63" t="n">
        <v>1538857.45</v>
      </c>
      <c r="AE510" s="58" t="n"/>
      <c r="AF510" s="58" t="n"/>
      <c r="AG510" s="58" t="n">
        <v>0</v>
      </c>
      <c r="AH510" s="58" t="n"/>
      <c r="AI510" s="58" t="n"/>
      <c r="AJ510" s="58" t="n"/>
      <c r="AK510" s="63" t="n"/>
      <c r="AL510" s="63" t="n"/>
      <c r="AM510" s="62" t="n">
        <v>456911.6523</v>
      </c>
      <c r="AN510" s="62" t="n">
        <v>40205.6682</v>
      </c>
      <c r="AO510" s="62" t="n">
        <v>25276.9885553</v>
      </c>
      <c r="AP510" s="4" t="n">
        <f aca="false" ca="false" dt2D="false" dtr="false" t="normal">COUNTIF(AA510:AL510, "&gt;0")</f>
        <v>2</v>
      </c>
      <c r="AQ510" s="4" t="n">
        <f aca="false" ca="false" dt2D="false" dtr="false" t="normal">COUNTIF(AM510:AO510, "&gt;0")</f>
        <v>3</v>
      </c>
      <c r="AR510" s="4" t="n">
        <f aca="false" ca="false" dt2D="false" dtr="false" t="normal">+AP510+AQ510</f>
        <v>5</v>
      </c>
    </row>
    <row customHeight="true" ht="12.75" outlineLevel="0" r="511">
      <c r="A511" s="49" t="n">
        <f aca="false" ca="false" dt2D="false" dtr="false" t="normal">+A509+1</f>
        <v>489</v>
      </c>
      <c r="B511" s="49" t="n">
        <f aca="false" ca="false" dt2D="false" dtr="false" t="normal">+B510+1</f>
        <v>268</v>
      </c>
      <c r="C511" s="50" t="s">
        <v>261</v>
      </c>
      <c r="D511" s="49" t="s">
        <v>626</v>
      </c>
      <c r="E511" s="53" t="s">
        <v>65</v>
      </c>
      <c r="F511" s="52" t="s">
        <v>56</v>
      </c>
      <c r="G511" s="52" t="n">
        <v>4</v>
      </c>
      <c r="H511" s="52" t="n">
        <v>3</v>
      </c>
      <c r="I511" s="53" t="n">
        <v>2108.1</v>
      </c>
      <c r="J511" s="53" t="n">
        <v>2050.7</v>
      </c>
      <c r="K511" s="53" t="n">
        <v>57.4000000000001</v>
      </c>
      <c r="L511" s="51" t="n">
        <v>91</v>
      </c>
      <c r="M511" s="54" t="n">
        <f aca="false" ca="false" dt2D="false" dtr="false" t="normal">SUM(N511:R511)</f>
        <v>10314237.628813842</v>
      </c>
      <c r="N511" s="54" t="n"/>
      <c r="O511" s="54" t="n">
        <v>427119.346813843</v>
      </c>
      <c r="P511" s="54" t="n">
        <v>0</v>
      </c>
      <c r="Q511" s="54" t="n">
        <v>330275.172</v>
      </c>
      <c r="R511" s="54" t="n">
        <v>9556843.11</v>
      </c>
      <c r="S511" s="54" t="n">
        <f aca="false" ca="false" dt2D="false" dtr="false" t="normal">+Z511-M511</f>
        <v>0</v>
      </c>
      <c r="T511" s="54" t="n">
        <f aca="false" ca="false" dt2D="false" dtr="false" t="normal">$M511/($J511+$K511)</f>
        <v>4892.670000860416</v>
      </c>
      <c r="U511" s="54" t="n">
        <f aca="false" ca="false" dt2D="false" dtr="false" t="normal">$M511/($J511+$K511)</f>
        <v>4892.670000860416</v>
      </c>
      <c r="V511" s="52" t="n">
        <v>2026</v>
      </c>
      <c r="W511" s="56" t="n">
        <v>0</v>
      </c>
      <c r="X511" s="56" t="n">
        <f aca="false" ca="false" dt2D="false" dtr="false" t="normal">+(J511*12.71+K511*25.41)*12</f>
        <v>330275.172</v>
      </c>
      <c r="Y511" s="56" t="n">
        <f aca="false" ca="false" dt2D="false" dtr="false" t="normal">+(J511*12.71+K511*25.41)*12*30-'[3]Лист1'!$AQ$214</f>
        <v>9556843.11</v>
      </c>
      <c r="Z511" s="72" t="n">
        <f aca="false" ca="true" dt2D="false" dtr="false" t="normal">SUBTOTAL(9, AA511:AO511)</f>
        <v>10314237.628813842</v>
      </c>
      <c r="AA511" s="58" t="n"/>
      <c r="AB511" s="58" t="n"/>
      <c r="AC511" s="58" t="n"/>
      <c r="AD511" s="58" t="n"/>
      <c r="AE511" s="58" t="n"/>
      <c r="AF511" s="58" t="n"/>
      <c r="AG511" s="58" t="n">
        <v>0</v>
      </c>
      <c r="AH511" s="58" t="n"/>
      <c r="AI511" s="58" t="n"/>
      <c r="AJ511" s="58" t="n"/>
      <c r="AK511" s="58" t="n">
        <v>8983226.52</v>
      </c>
      <c r="AL511" s="58" t="n"/>
      <c r="AM511" s="62" t="n">
        <v>1031423.7627</v>
      </c>
      <c r="AN511" s="62" t="n">
        <v>103142.37627</v>
      </c>
      <c r="AO511" s="62" t="n">
        <v>196444.969843842</v>
      </c>
      <c r="AP511" s="4" t="n">
        <f aca="false" ca="false" dt2D="false" dtr="false" t="normal">COUNTIF(AA511:AL511, "&gt;0")</f>
        <v>1</v>
      </c>
      <c r="AQ511" s="4" t="n">
        <f aca="false" ca="false" dt2D="false" dtr="false" t="normal">COUNTIF(AM511:AO511, "&gt;0")</f>
        <v>3</v>
      </c>
      <c r="AR511" s="4" t="n">
        <f aca="false" ca="false" dt2D="false" dtr="false" t="normal">+AP511+AQ511</f>
        <v>4</v>
      </c>
    </row>
    <row customHeight="true" ht="12.75" outlineLevel="0" r="512">
      <c r="A512" s="49" t="n">
        <f aca="false" ca="false" dt2D="false" dtr="false" t="normal">+A511+1</f>
        <v>490</v>
      </c>
      <c r="B512" s="49" t="n">
        <f aca="false" ca="false" dt2D="false" dtr="false" t="normal">+B511+1</f>
        <v>269</v>
      </c>
      <c r="C512" s="50" t="s">
        <v>261</v>
      </c>
      <c r="D512" s="49" t="s">
        <v>627</v>
      </c>
      <c r="E512" s="53" t="s">
        <v>226</v>
      </c>
      <c r="F512" s="52" t="s">
        <v>56</v>
      </c>
      <c r="G512" s="52" t="n">
        <v>4</v>
      </c>
      <c r="H512" s="52" t="n">
        <v>2</v>
      </c>
      <c r="I512" s="53" t="n">
        <v>1276.3</v>
      </c>
      <c r="J512" s="53" t="n">
        <v>1187.9</v>
      </c>
      <c r="K512" s="53" t="n">
        <v>88.3999999999999</v>
      </c>
      <c r="L512" s="51" t="n">
        <v>51</v>
      </c>
      <c r="M512" s="54" t="n">
        <f aca="false" ca="false" dt2D="false" dtr="false" t="normal">SUM(N512:R512)</f>
        <v>3980734.56268443</v>
      </c>
      <c r="N512" s="54" t="n"/>
      <c r="O512" s="54" t="n">
        <v>0</v>
      </c>
      <c r="P512" s="54" t="n">
        <v>0</v>
      </c>
      <c r="Q512" s="54" t="n">
        <v>712079.816</v>
      </c>
      <c r="R512" s="54" t="n">
        <v>3268654.74668443</v>
      </c>
      <c r="S512" s="54" t="n">
        <f aca="false" ca="false" dt2D="false" dtr="false" t="normal">+Z512-M512</f>
        <v>0</v>
      </c>
      <c r="T512" s="54" t="n">
        <f aca="false" ca="false" dt2D="false" dtr="false" t="normal">$M512/($J512+$K512)</f>
        <v>3118.9646342430697</v>
      </c>
      <c r="U512" s="54" t="n">
        <f aca="false" ca="false" dt2D="false" dtr="false" t="normal">$M512/($J512+$K512)</f>
        <v>3118.9646342430697</v>
      </c>
      <c r="V512" s="52" t="n">
        <v>2026</v>
      </c>
      <c r="W512" s="56" t="n">
        <v>503946.38</v>
      </c>
      <c r="X512" s="56" t="n">
        <f aca="false" ca="false" dt2D="false" dtr="false" t="normal">+(J512*12.71+K512*25.41)*12</f>
        <v>208133.43600000002</v>
      </c>
      <c r="Y512" s="56" t="n">
        <f aca="false" ca="false" dt2D="false" dtr="false" t="normal">+(J512*12.71+K512*25.41)*12*30</f>
        <v>6244003.08</v>
      </c>
      <c r="Z512" s="72" t="n">
        <f aca="false" ca="true" dt2D="false" dtr="false" t="normal">SUBTOTAL(9, AA512:AO512)</f>
        <v>3980734.56268443</v>
      </c>
      <c r="AA512" s="58" t="n"/>
      <c r="AB512" s="63" t="n">
        <v>1914139.42</v>
      </c>
      <c r="AC512" s="58" t="n"/>
      <c r="AD512" s="63" t="n">
        <v>1542846.63</v>
      </c>
      <c r="AE512" s="58" t="n"/>
      <c r="AF512" s="58" t="n"/>
      <c r="AG512" s="58" t="n">
        <v>0</v>
      </c>
      <c r="AH512" s="58" t="n"/>
      <c r="AI512" s="58" t="n"/>
      <c r="AJ512" s="58" t="n"/>
      <c r="AK512" s="63" t="n"/>
      <c r="AL512" s="63" t="n"/>
      <c r="AM512" s="62" t="n">
        <v>458096.10513</v>
      </c>
      <c r="AN512" s="62" t="n">
        <v>40309.89342</v>
      </c>
      <c r="AO512" s="62" t="n">
        <v>25342.51413443</v>
      </c>
      <c r="AP512" s="4" t="n">
        <f aca="false" ca="false" dt2D="false" dtr="false" t="normal">COUNTIF(AA512:AL512, "&gt;0")</f>
        <v>2</v>
      </c>
      <c r="AQ512" s="4" t="n">
        <f aca="false" ca="false" dt2D="false" dtr="false" t="normal">COUNTIF(AM512:AO512, "&gt;0")</f>
        <v>3</v>
      </c>
      <c r="AR512" s="4" t="n">
        <f aca="false" ca="false" dt2D="false" dtr="false" t="normal">+AP512+AQ512</f>
        <v>5</v>
      </c>
    </row>
    <row customHeight="true" ht="12.75" outlineLevel="0" r="513">
      <c r="A513" s="49" t="n">
        <f aca="false" ca="false" dt2D="false" dtr="false" t="normal">+A512+1</f>
        <v>491</v>
      </c>
      <c r="B513" s="49" t="n">
        <f aca="false" ca="false" dt2D="false" dtr="false" t="normal">+B512+1</f>
        <v>270</v>
      </c>
      <c r="C513" s="50" t="s">
        <v>261</v>
      </c>
      <c r="D513" s="49" t="s">
        <v>628</v>
      </c>
      <c r="E513" s="51" t="n">
        <v>1992</v>
      </c>
      <c r="F513" s="52" t="s">
        <v>56</v>
      </c>
      <c r="G513" s="52" t="n">
        <v>9</v>
      </c>
      <c r="H513" s="52" t="n">
        <v>3</v>
      </c>
      <c r="I513" s="53" t="n">
        <v>6894.8</v>
      </c>
      <c r="J513" s="53" t="n">
        <v>6109.5</v>
      </c>
      <c r="K513" s="53" t="n">
        <v>0</v>
      </c>
      <c r="L513" s="51" t="n">
        <v>249</v>
      </c>
      <c r="M513" s="54" t="n">
        <f aca="false" ca="false" dt2D="false" dtr="false" t="normal">SUM(N513:R513)</f>
        <v>41271781.55</v>
      </c>
      <c r="N513" s="54" t="n"/>
      <c r="O513" s="54" t="n">
        <v>10179546.04</v>
      </c>
      <c r="P513" s="54" t="n">
        <v>0</v>
      </c>
      <c r="Q513" s="54" t="n">
        <v>1238273.46</v>
      </c>
      <c r="R513" s="54" t="n">
        <v>29853962.05</v>
      </c>
      <c r="S513" s="54" t="n">
        <f aca="false" ca="false" dt2D="false" dtr="false" t="normal">+Z513-M513</f>
        <v>0</v>
      </c>
      <c r="T513" s="54" t="n">
        <f aca="false" ca="false" dt2D="false" dtr="false" t="normal">$M513/($J513+$K513)</f>
        <v>6755.345208282183</v>
      </c>
      <c r="U513" s="54" t="n">
        <f aca="false" ca="false" dt2D="false" dtr="false" t="normal">$M513/($J513+$K513)</f>
        <v>6755.345208282183</v>
      </c>
      <c r="V513" s="52" t="n">
        <v>2025</v>
      </c>
      <c r="W513" s="58" t="n">
        <v>0</v>
      </c>
      <c r="X513" s="58" t="n">
        <f aca="false" ca="false" dt2D="false" dtr="false" t="normal">+(J513*16.89+K513*28.62)*12</f>
        <v>1238273.46</v>
      </c>
      <c r="Y513" s="58" t="n">
        <f aca="false" ca="false" dt2D="false" dtr="false" t="normal">+(J513*16.89+K513*28.62)*12*30-'[3]Лист1'!$AQ$217</f>
        <v>29853962.049999997</v>
      </c>
      <c r="Z513" s="60" t="n">
        <f aca="false" ca="false" dt2D="false" dtr="false" t="normal">SUM(AA513:AO513)</f>
        <v>41271781.55</v>
      </c>
      <c r="AA513" s="58" t="n">
        <v>12794678.89</v>
      </c>
      <c r="AB513" s="58" t="n">
        <v>12632890.62</v>
      </c>
      <c r="AC513" s="58" t="n">
        <v>6088266.41</v>
      </c>
      <c r="AD513" s="58" t="n">
        <v>7075220.45</v>
      </c>
      <c r="AE513" s="58" t="n"/>
      <c r="AF513" s="58" t="n"/>
      <c r="AG513" s="58" t="n"/>
      <c r="AH513" s="58" t="n"/>
      <c r="AI513" s="58" t="n"/>
      <c r="AJ513" s="58" t="n"/>
      <c r="AK513" s="58" t="n"/>
      <c r="AL513" s="58" t="n">
        <v>2680725.18</v>
      </c>
      <c r="AM513" s="58" t="n"/>
      <c r="AN513" s="58" t="n"/>
      <c r="AO513" s="58" t="n"/>
      <c r="AP513" s="4" t="n">
        <f aca="false" ca="false" dt2D="false" dtr="false" t="normal">COUNTIF(AA513:AL513, "&gt;0")</f>
        <v>5</v>
      </c>
      <c r="AQ513" s="4" t="n">
        <f aca="false" ca="false" dt2D="false" dtr="false" t="normal">COUNTIF(AM513:AO513, "&gt;0")</f>
        <v>0</v>
      </c>
      <c r="AR513" s="4" t="n">
        <f aca="false" ca="false" dt2D="false" dtr="false" t="normal">+AP513+AQ513</f>
        <v>5</v>
      </c>
    </row>
    <row customHeight="true" ht="12.75" outlineLevel="0" r="514">
      <c r="A514" s="49" t="n">
        <f aca="false" ca="false" dt2D="false" dtr="false" t="normal">+A513+1</f>
        <v>492</v>
      </c>
      <c r="B514" s="49" t="n">
        <f aca="false" ca="false" dt2D="false" dtr="false" t="normal">+B513+1</f>
        <v>271</v>
      </c>
      <c r="C514" s="50" t="s">
        <v>261</v>
      </c>
      <c r="D514" s="49" t="s">
        <v>629</v>
      </c>
      <c r="E514" s="53" t="s">
        <v>164</v>
      </c>
      <c r="F514" s="52" t="s">
        <v>56</v>
      </c>
      <c r="G514" s="52" t="n">
        <v>9</v>
      </c>
      <c r="H514" s="52" t="n">
        <v>1</v>
      </c>
      <c r="I514" s="53" t="n">
        <v>2438</v>
      </c>
      <c r="J514" s="53" t="n">
        <v>2438</v>
      </c>
      <c r="K514" s="53" t="n">
        <v>0</v>
      </c>
      <c r="L514" s="51" t="n">
        <v>147</v>
      </c>
      <c r="M514" s="54" t="n">
        <f aca="false" ca="false" dt2D="false" dtr="false" t="normal">SUM(N514:R514)</f>
        <v>2744589.40984</v>
      </c>
      <c r="N514" s="54" t="n"/>
      <c r="O514" s="54" t="n"/>
      <c r="P514" s="54" t="n">
        <v>0</v>
      </c>
      <c r="Q514" s="54" t="n">
        <v>494133.84</v>
      </c>
      <c r="R514" s="54" t="n">
        <v>2250455.56984</v>
      </c>
      <c r="S514" s="54" t="n">
        <f aca="false" ca="false" dt2D="false" dtr="false" t="normal">+Z514-M514</f>
        <v>0</v>
      </c>
      <c r="T514" s="54" t="n">
        <f aca="false" ca="false" dt2D="false" dtr="false" t="normal">$M514/($J514+$K514)</f>
        <v>1125.7544749138638</v>
      </c>
      <c r="U514" s="54" t="n">
        <f aca="false" ca="false" dt2D="false" dtr="false" t="normal">$M514/($J514+$K514)</f>
        <v>1125.7544749138638</v>
      </c>
      <c r="V514" s="52" t="n">
        <v>2026</v>
      </c>
      <c r="W514" s="56" t="n">
        <v>0</v>
      </c>
      <c r="X514" s="56" t="n">
        <f aca="false" ca="false" dt2D="false" dtr="false" t="normal">+(J514*16.89+K514*28.62)*12</f>
        <v>494133.83999999997</v>
      </c>
      <c r="Y514" s="56" t="n">
        <f aca="false" ca="false" dt2D="false" dtr="false" t="normal">+(J514*16.89+K514*28.62)*12*30-'[3]Лист1'!$AQ$230</f>
        <v>2426552.58</v>
      </c>
      <c r="Z514" s="72" t="n">
        <f aca="false" ca="true" dt2D="false" dtr="false" t="normal">SUBTOTAL(9, AA514:AO514)</f>
        <v>2744589.40984</v>
      </c>
      <c r="AA514" s="63" t="n"/>
      <c r="AB514" s="63" t="n"/>
      <c r="AC514" s="63" t="n"/>
      <c r="AD514" s="58" t="n">
        <v>2527154.11</v>
      </c>
      <c r="AE514" s="58" t="n"/>
      <c r="AF514" s="58" t="n"/>
      <c r="AG514" s="58" t="n">
        <v>0</v>
      </c>
      <c r="AH514" s="63" t="n"/>
      <c r="AI514" s="58" t="n"/>
      <c r="AJ514" s="58" t="n"/>
      <c r="AK514" s="58" t="n"/>
      <c r="AL514" s="58" t="n"/>
      <c r="AM514" s="58" t="n">
        <v>107740.8</v>
      </c>
      <c r="AN514" s="58" t="n">
        <v>35913.6</v>
      </c>
      <c r="AO514" s="58" t="n">
        <v>73780.89984</v>
      </c>
      <c r="AP514" s="4" t="n">
        <f aca="false" ca="false" dt2D="false" dtr="false" t="normal">COUNTIF(AA514:AL514, "&gt;0")</f>
        <v>1</v>
      </c>
      <c r="AQ514" s="4" t="n">
        <f aca="false" ca="false" dt2D="false" dtr="false" t="normal">COUNTIF(AM514:AO514, "&gt;0")</f>
        <v>3</v>
      </c>
      <c r="AR514" s="4" t="n">
        <f aca="false" ca="false" dt2D="false" dtr="false" t="normal">+AP514+AQ514</f>
        <v>4</v>
      </c>
    </row>
    <row customHeight="true" ht="12.75" outlineLevel="0" r="515">
      <c r="A515" s="49" t="n">
        <f aca="false" ca="false" dt2D="false" dtr="false" t="normal">+A514+1</f>
        <v>493</v>
      </c>
      <c r="B515" s="49" t="n">
        <f aca="false" ca="false" dt2D="false" dtr="false" t="normal">+B514+1</f>
        <v>272</v>
      </c>
      <c r="C515" s="50" t="s">
        <v>261</v>
      </c>
      <c r="D515" s="49" t="s">
        <v>630</v>
      </c>
      <c r="E515" s="53" t="s">
        <v>193</v>
      </c>
      <c r="F515" s="52" t="s">
        <v>56</v>
      </c>
      <c r="G515" s="52" t="n">
        <v>4</v>
      </c>
      <c r="H515" s="52" t="n">
        <v>3</v>
      </c>
      <c r="I515" s="53" t="n">
        <v>2053.3</v>
      </c>
      <c r="J515" s="53" t="n">
        <v>2008.8</v>
      </c>
      <c r="K515" s="53" t="n">
        <v>44.5000000000002</v>
      </c>
      <c r="L515" s="51" t="n">
        <v>87</v>
      </c>
      <c r="M515" s="54" t="n">
        <f aca="false" ca="false" dt2D="false" dtr="false" t="normal">SUM(N515:R515)</f>
        <v>10792452.8</v>
      </c>
      <c r="N515" s="54" t="n"/>
      <c r="O515" s="54" t="n"/>
      <c r="P515" s="54" t="n">
        <v>0</v>
      </c>
      <c r="Q515" s="54" t="n">
        <v>1805667.576</v>
      </c>
      <c r="R515" s="54" t="n">
        <v>8986785.224</v>
      </c>
      <c r="S515" s="54" t="n">
        <f aca="false" ca="false" dt2D="false" dtr="false" t="normal">+Z515-M515</f>
        <v>0</v>
      </c>
      <c r="T515" s="54" t="n">
        <f aca="false" ca="false" dt2D="false" dtr="false" t="normal">$M515/($J515+$K515)</f>
        <v>5256.150002435104</v>
      </c>
      <c r="U515" s="54" t="n">
        <f aca="false" ca="false" dt2D="false" dtr="false" t="normal">$M515/($J515+$K515)</f>
        <v>5256.150002435104</v>
      </c>
      <c r="V515" s="52" t="n">
        <v>2026</v>
      </c>
      <c r="W515" s="56" t="n">
        <v>1485716.46</v>
      </c>
      <c r="X515" s="56" t="n">
        <f aca="false" ca="false" dt2D="false" dtr="false" t="normal">+(J515*12.71+K515*25.41)*12</f>
        <v>319951.1160000001</v>
      </c>
      <c r="Y515" s="56" t="n">
        <f aca="false" ca="false" dt2D="false" dtr="false" t="normal">+(J515*12.71+K515*25.41)*12*30</f>
        <v>9598533.480000002</v>
      </c>
      <c r="Z515" s="72" t="n">
        <f aca="false" ca="true" dt2D="false" dtr="false" t="normal">SUBTOTAL(9, AA515:AO515)</f>
        <v>10792452.8</v>
      </c>
      <c r="AA515" s="58" t="n">
        <v>6984532.8</v>
      </c>
      <c r="AB515" s="58" t="n"/>
      <c r="AC515" s="58" t="n"/>
      <c r="AD515" s="58" t="n">
        <v>2482117.84</v>
      </c>
      <c r="AE515" s="58" t="n"/>
      <c r="AF515" s="58" t="n"/>
      <c r="AG515" s="58" t="n">
        <v>0</v>
      </c>
      <c r="AH515" s="58" t="n"/>
      <c r="AI515" s="58" t="n"/>
      <c r="AJ515" s="58" t="n"/>
      <c r="AK515" s="58" t="n"/>
      <c r="AL515" s="58" t="n"/>
      <c r="AM515" s="58" t="n">
        <v>1010861.15</v>
      </c>
      <c r="AN515" s="58" t="n">
        <v>107924.53</v>
      </c>
      <c r="AO515" s="58" t="n">
        <v>207016.48</v>
      </c>
      <c r="AP515" s="4" t="n">
        <f aca="false" ca="false" dt2D="false" dtr="false" t="normal">COUNTIF(AA515:AL515, "&gt;0")</f>
        <v>2</v>
      </c>
      <c r="AQ515" s="4" t="n">
        <f aca="false" ca="false" dt2D="false" dtr="false" t="normal">COUNTIF(AM515:AO515, "&gt;0")</f>
        <v>3</v>
      </c>
      <c r="AR515" s="4" t="n">
        <f aca="false" ca="false" dt2D="false" dtr="false" t="normal">+AP515+AQ515</f>
        <v>5</v>
      </c>
    </row>
    <row customHeight="true" ht="12.75" outlineLevel="0" r="516">
      <c r="A516" s="49" t="n">
        <f aca="false" ca="false" dt2D="false" dtr="false" t="normal">+A515+1</f>
        <v>494</v>
      </c>
      <c r="B516" s="49" t="n">
        <f aca="false" ca="false" dt2D="false" dtr="false" t="normal">+B515+1</f>
        <v>273</v>
      </c>
      <c r="C516" s="50" t="s">
        <v>261</v>
      </c>
      <c r="D516" s="49" t="s">
        <v>631</v>
      </c>
      <c r="E516" s="53" t="s">
        <v>63</v>
      </c>
      <c r="F516" s="52" t="s">
        <v>56</v>
      </c>
      <c r="G516" s="52" t="n">
        <v>9</v>
      </c>
      <c r="H516" s="52" t="n">
        <v>1</v>
      </c>
      <c r="I516" s="53" t="n">
        <v>2128.8</v>
      </c>
      <c r="J516" s="53" t="n">
        <v>2128.8</v>
      </c>
      <c r="K516" s="53" t="n">
        <v>0</v>
      </c>
      <c r="L516" s="51" t="n">
        <v>78</v>
      </c>
      <c r="M516" s="54" t="n">
        <f aca="false" ca="false" dt2D="false" dtr="false" t="normal">SUM(N516:R516)</f>
        <v>4388232.57</v>
      </c>
      <c r="N516" s="54" t="n"/>
      <c r="O516" s="54" t="n">
        <v>3956767.386</v>
      </c>
      <c r="P516" s="54" t="n">
        <v>0</v>
      </c>
      <c r="Q516" s="54" t="n">
        <v>431465.184</v>
      </c>
      <c r="R516" s="54" t="n">
        <v>0</v>
      </c>
      <c r="S516" s="54" t="n">
        <f aca="false" ca="false" dt2D="false" dtr="false" t="normal">+Z516-M516</f>
        <v>0</v>
      </c>
      <c r="T516" s="54" t="n">
        <f aca="false" ca="false" dt2D="false" dtr="false" t="normal">$M516/($J516+$K516)</f>
        <v>2061.364416572717</v>
      </c>
      <c r="U516" s="54" t="n">
        <f aca="false" ca="false" dt2D="false" dtr="false" t="normal">$M516/($J516+$K516)</f>
        <v>2061.364416572717</v>
      </c>
      <c r="V516" s="52" t="n">
        <v>2026</v>
      </c>
      <c r="W516" s="56" t="n">
        <v>0</v>
      </c>
      <c r="X516" s="56" t="n">
        <f aca="false" ca="false" dt2D="false" dtr="false" t="normal">+(J516*16.89+K516*28.62)*12</f>
        <v>431465.184</v>
      </c>
      <c r="Y516" s="56" t="n">
        <f aca="false" ca="false" dt2D="false" dtr="false" t="normal">+(J516*16.89+K516*28.62)*12*30-'[3]Лист1'!$AQ$239</f>
        <v>-684937.5199999996</v>
      </c>
      <c r="Z516" s="72" t="n">
        <f aca="false" ca="true" dt2D="false" dtr="false" t="normal">SUBTOTAL(9, AA516:AO516)</f>
        <v>4388232.57</v>
      </c>
      <c r="AA516" s="63" t="n"/>
      <c r="AB516" s="63" t="n"/>
      <c r="AC516" s="63" t="n"/>
      <c r="AD516" s="58" t="n">
        <v>2206647.12</v>
      </c>
      <c r="AE516" s="58" t="n"/>
      <c r="AF516" s="58" t="n"/>
      <c r="AG516" s="58" t="n">
        <v>0</v>
      </c>
      <c r="AH516" s="58" t="n"/>
      <c r="AI516" s="58" t="n"/>
      <c r="AJ516" s="58" t="n"/>
      <c r="AK516" s="58" t="n"/>
      <c r="AL516" s="58" t="n"/>
      <c r="AM516" s="58" t="n">
        <v>1677783.28</v>
      </c>
      <c r="AN516" s="58" t="n">
        <v>173060.58</v>
      </c>
      <c r="AO516" s="58" t="n">
        <v>330741.59</v>
      </c>
      <c r="AP516" s="4" t="n">
        <f aca="false" ca="false" dt2D="false" dtr="false" t="normal">COUNTIF(AA516:AL516, "&gt;0")</f>
        <v>1</v>
      </c>
      <c r="AQ516" s="4" t="n">
        <f aca="false" ca="false" dt2D="false" dtr="false" t="normal">COUNTIF(AM516:AO516, "&gt;0")</f>
        <v>3</v>
      </c>
      <c r="AR516" s="4" t="n">
        <f aca="false" ca="false" dt2D="false" dtr="false" t="normal">+AP516+AQ516</f>
        <v>4</v>
      </c>
    </row>
    <row customHeight="true" ht="12.75" outlineLevel="0" r="517">
      <c r="A517" s="49" t="n">
        <f aca="false" ca="false" dt2D="false" dtr="false" t="normal">+A516+1</f>
        <v>495</v>
      </c>
      <c r="B517" s="49" t="n">
        <f aca="false" ca="false" dt2D="false" dtr="false" t="normal">+B516+1</f>
        <v>274</v>
      </c>
      <c r="C517" s="50" t="s">
        <v>261</v>
      </c>
      <c r="D517" s="49" t="s">
        <v>632</v>
      </c>
      <c r="E517" s="53" t="s">
        <v>202</v>
      </c>
      <c r="F517" s="52" t="s">
        <v>56</v>
      </c>
      <c r="G517" s="52" t="n">
        <v>4</v>
      </c>
      <c r="H517" s="52" t="n">
        <v>3</v>
      </c>
      <c r="I517" s="53" t="n">
        <v>2049.7</v>
      </c>
      <c r="J517" s="53" t="n">
        <v>2049.7</v>
      </c>
      <c r="K517" s="53" t="n">
        <v>0</v>
      </c>
      <c r="L517" s="51" t="n">
        <v>124</v>
      </c>
      <c r="M517" s="54" t="n">
        <f aca="false" ca="false" dt2D="false" dtr="false" t="normal">SUM(N517:R517)</f>
        <v>16685589.290000003</v>
      </c>
      <c r="N517" s="54" t="n"/>
      <c r="O517" s="54" t="n">
        <v>6486741.896</v>
      </c>
      <c r="P517" s="54" t="n">
        <v>0</v>
      </c>
      <c r="Q517" s="54" t="n">
        <v>820240.074</v>
      </c>
      <c r="R517" s="54" t="n">
        <v>9378607.32</v>
      </c>
      <c r="S517" s="54" t="n">
        <f aca="false" ca="false" dt2D="false" dtr="false" t="normal">+Z517-M517</f>
        <v>0</v>
      </c>
      <c r="T517" s="54" t="n">
        <f aca="false" ca="false" dt2D="false" dtr="false" t="normal">$M517/($J517+$K517)</f>
        <v>8140.50314192321</v>
      </c>
      <c r="U517" s="54" t="n">
        <f aca="false" ca="false" dt2D="false" dtr="false" t="normal">$M517/($J517+$K517)</f>
        <v>8140.50314192321</v>
      </c>
      <c r="V517" s="52" t="n">
        <v>2026</v>
      </c>
      <c r="W517" s="56" t="n">
        <v>507619.83</v>
      </c>
      <c r="X517" s="56" t="n">
        <f aca="false" ca="false" dt2D="false" dtr="false" t="normal">+(J517*12.71+K517*25.41)*12</f>
        <v>312620.24399999995</v>
      </c>
      <c r="Y517" s="56" t="n">
        <f aca="false" ca="false" dt2D="false" dtr="false" t="normal">+(J517*12.71+K517*25.41)*12*30</f>
        <v>9378607.319999998</v>
      </c>
      <c r="Z517" s="72" t="n">
        <f aca="false" ca="true" dt2D="false" dtr="false" t="normal">SUBTOTAL(9, AA517:AO517)</f>
        <v>16685589.290000001</v>
      </c>
      <c r="AA517" s="58" t="n">
        <v>6972287</v>
      </c>
      <c r="AB517" s="58" t="n">
        <v>3074051.23</v>
      </c>
      <c r="AC517" s="58" t="n"/>
      <c r="AD517" s="58" t="n">
        <v>2477766</v>
      </c>
      <c r="AE517" s="58" t="n"/>
      <c r="AF517" s="58" t="n"/>
      <c r="AG517" s="58" t="n">
        <v>0</v>
      </c>
      <c r="AH517" s="58" t="n"/>
      <c r="AI517" s="58" t="n"/>
      <c r="AJ517" s="58" t="n"/>
      <c r="AK517" s="63" t="n"/>
      <c r="AL517" s="63" t="n"/>
      <c r="AM517" s="58" t="n">
        <v>3208310.35</v>
      </c>
      <c r="AN517" s="58" t="n">
        <v>327657.46</v>
      </c>
      <c r="AO517" s="58" t="n">
        <v>625517.25</v>
      </c>
      <c r="AP517" s="4" t="n">
        <f aca="false" ca="false" dt2D="false" dtr="false" t="normal">COUNTIF(AA517:AL517, "&gt;0")</f>
        <v>3</v>
      </c>
      <c r="AQ517" s="4" t="n">
        <f aca="false" ca="false" dt2D="false" dtr="false" t="normal">COUNTIF(AM517:AO517, "&gt;0")</f>
        <v>3</v>
      </c>
      <c r="AR517" s="4" t="n">
        <f aca="false" ca="false" dt2D="false" dtr="false" t="normal">+AP517+AQ517</f>
        <v>6</v>
      </c>
    </row>
    <row customHeight="true" ht="12.75" outlineLevel="0" r="518">
      <c r="A518" s="49" t="n">
        <f aca="false" ca="false" dt2D="false" dtr="false" t="normal">+A517+1</f>
        <v>496</v>
      </c>
      <c r="B518" s="49" t="n">
        <f aca="false" ca="false" dt2D="false" dtr="false" t="normal">+B517+1</f>
        <v>275</v>
      </c>
      <c r="C518" s="50" t="s">
        <v>279</v>
      </c>
      <c r="D518" s="49" t="s">
        <v>633</v>
      </c>
      <c r="E518" s="53" t="s">
        <v>85</v>
      </c>
      <c r="F518" s="52" t="s">
        <v>56</v>
      </c>
      <c r="G518" s="52" t="n">
        <v>5</v>
      </c>
      <c r="H518" s="52" t="n">
        <v>3</v>
      </c>
      <c r="I518" s="53" t="n">
        <v>2953.7</v>
      </c>
      <c r="J518" s="53" t="n">
        <v>2881.9</v>
      </c>
      <c r="K518" s="53" t="n">
        <v>71.7999999999997</v>
      </c>
      <c r="L518" s="51" t="n">
        <v>93</v>
      </c>
      <c r="M518" s="54" t="n">
        <f aca="false" ca="false" dt2D="false" dtr="false" t="normal">SUM(N518:R518)</f>
        <v>17381441.509999998</v>
      </c>
      <c r="N518" s="54" t="n"/>
      <c r="O518" s="54" t="n">
        <v>1626918.316</v>
      </c>
      <c r="P518" s="54" t="n">
        <v>0</v>
      </c>
      <c r="Q518" s="54" t="n">
        <v>1911303.874</v>
      </c>
      <c r="R518" s="54" t="n">
        <v>13843219.32</v>
      </c>
      <c r="S518" s="54" t="n">
        <f aca="false" ca="false" dt2D="false" dtr="false" t="normal">+Z518-M518</f>
        <v>0</v>
      </c>
      <c r="T518" s="54" t="n">
        <f aca="false" ca="false" dt2D="false" dtr="false" t="normal">$M518/($J518+$K518)</f>
        <v>5884.633344618614</v>
      </c>
      <c r="U518" s="54" t="n">
        <f aca="false" ca="false" dt2D="false" dtr="false" t="normal">$M518/($J518+$K518)</f>
        <v>5884.633344618614</v>
      </c>
      <c r="V518" s="52" t="n">
        <v>2026</v>
      </c>
      <c r="W518" s="56" t="n">
        <v>1449863.23</v>
      </c>
      <c r="X518" s="56" t="n">
        <f aca="false" ca="false" dt2D="false" dtr="false" t="normal">+(J518*12.71+K518*25.41)*12</f>
        <v>461440.644</v>
      </c>
      <c r="Y518" s="56" t="n">
        <f aca="false" ca="false" dt2D="false" dtr="false" t="normal">+(J518*12.71+K518*25.41)*12*30</f>
        <v>13843219.319999998</v>
      </c>
      <c r="Z518" s="72" t="n">
        <f aca="false" ca="true" dt2D="false" dtr="false" t="normal">SUBTOTAL(9, AA518:AO518)</f>
        <v>17381441.509999998</v>
      </c>
      <c r="AA518" s="58" t="n">
        <v>10047345.52</v>
      </c>
      <c r="AB518" s="63" t="n"/>
      <c r="AC518" s="58" t="n">
        <v>4740259.27</v>
      </c>
      <c r="AD518" s="58" t="n"/>
      <c r="AE518" s="58" t="n"/>
      <c r="AF518" s="58" t="n"/>
      <c r="AG518" s="58" t="n">
        <v>0</v>
      </c>
      <c r="AH518" s="58" t="n"/>
      <c r="AI518" s="58" t="n"/>
      <c r="AJ518" s="58" t="n"/>
      <c r="AK518" s="58" t="n"/>
      <c r="AL518" s="58" t="n"/>
      <c r="AM518" s="58" t="n">
        <v>1955477.59</v>
      </c>
      <c r="AN518" s="58" t="n">
        <v>218112.73</v>
      </c>
      <c r="AO518" s="58" t="n">
        <v>420246.4</v>
      </c>
      <c r="AP518" s="4" t="n">
        <f aca="false" ca="false" dt2D="false" dtr="false" t="normal">COUNTIF(AA518:AL518, "&gt;0")</f>
        <v>2</v>
      </c>
      <c r="AQ518" s="4" t="n">
        <f aca="false" ca="false" dt2D="false" dtr="false" t="normal">COUNTIF(AM518:AO518, "&gt;0")</f>
        <v>3</v>
      </c>
      <c r="AR518" s="4" t="n">
        <f aca="false" ca="false" dt2D="false" dtr="false" t="normal">+AP518+AQ518</f>
        <v>5</v>
      </c>
    </row>
    <row customHeight="true" ht="12.75" outlineLevel="0" r="519">
      <c r="A519" s="49" t="n">
        <f aca="false" ca="false" dt2D="false" dtr="false" t="normal">+A518+1</f>
        <v>497</v>
      </c>
      <c r="B519" s="49" t="n">
        <f aca="false" ca="false" dt2D="false" dtr="false" t="normal">+B518+1</f>
        <v>276</v>
      </c>
      <c r="C519" s="50" t="s">
        <v>279</v>
      </c>
      <c r="D519" s="49" t="s">
        <v>634</v>
      </c>
      <c r="E519" s="53" t="s">
        <v>67</v>
      </c>
      <c r="F519" s="52" t="s">
        <v>56</v>
      </c>
      <c r="G519" s="52" t="n">
        <v>5</v>
      </c>
      <c r="H519" s="52" t="n">
        <v>3</v>
      </c>
      <c r="I519" s="53" t="n">
        <v>2887.9</v>
      </c>
      <c r="J519" s="53" t="n">
        <v>2887.9</v>
      </c>
      <c r="K519" s="53" t="n">
        <v>0</v>
      </c>
      <c r="L519" s="51" t="n">
        <v>101</v>
      </c>
      <c r="M519" s="54" t="n">
        <f aca="false" ca="false" dt2D="false" dtr="false" t="normal">SUM(N519:R519)</f>
        <v>16994232.62</v>
      </c>
      <c r="N519" s="54" t="n"/>
      <c r="O519" s="54" t="n">
        <v>1743949.562</v>
      </c>
      <c r="P519" s="54" t="n">
        <v>0</v>
      </c>
      <c r="Q519" s="54" t="n">
        <v>2036407.818</v>
      </c>
      <c r="R519" s="54" t="n">
        <v>13213875.24</v>
      </c>
      <c r="S519" s="54" t="n">
        <f aca="false" ca="false" dt2D="false" dtr="false" t="normal">+Z519-M519</f>
        <v>0</v>
      </c>
      <c r="T519" s="54" t="n">
        <f aca="false" ca="false" dt2D="false" dtr="false" t="normal">$M519/($J519+$K519)</f>
        <v>5884.63333910454</v>
      </c>
      <c r="U519" s="54" t="n">
        <f aca="false" ca="false" dt2D="false" dtr="false" t="normal">$M519/($J519+$K519)</f>
        <v>5884.63333910454</v>
      </c>
      <c r="V519" s="52" t="n">
        <v>2026</v>
      </c>
      <c r="W519" s="56" t="n">
        <v>1595945.31</v>
      </c>
      <c r="X519" s="56" t="n">
        <f aca="false" ca="false" dt2D="false" dtr="false" t="normal">+(J519*12.71+K519*25.41)*12</f>
        <v>440462.50800000003</v>
      </c>
      <c r="Y519" s="56" t="n">
        <f aca="false" ca="false" dt2D="false" dtr="false" t="normal">+(J519*12.71+K519*25.41)*12*30</f>
        <v>13213875.24</v>
      </c>
      <c r="Z519" s="72" t="n">
        <f aca="false" ca="true" dt2D="false" dtr="false" t="normal">SUBTOTAL(9, AA519:AO519)</f>
        <v>16994232.62</v>
      </c>
      <c r="AA519" s="58" t="n">
        <v>9823519.35</v>
      </c>
      <c r="AB519" s="63" t="n"/>
      <c r="AC519" s="58" t="n">
        <v>4634659.83</v>
      </c>
      <c r="AD519" s="58" t="n"/>
      <c r="AE519" s="58" t="n"/>
      <c r="AF519" s="58" t="n"/>
      <c r="AG519" s="58" t="n">
        <v>0</v>
      </c>
      <c r="AH519" s="58" t="n"/>
      <c r="AI519" s="58" t="n"/>
      <c r="AJ519" s="58" t="n"/>
      <c r="AK519" s="58" t="n"/>
      <c r="AL519" s="58" t="n"/>
      <c r="AM519" s="58" t="n">
        <v>1911915.13</v>
      </c>
      <c r="AN519" s="58" t="n">
        <v>213253.8</v>
      </c>
      <c r="AO519" s="58" t="n">
        <v>410884.51</v>
      </c>
      <c r="AP519" s="4" t="n">
        <f aca="false" ca="false" dt2D="false" dtr="false" t="normal">COUNTIF(AA519:AL519, "&gt;0")</f>
        <v>2</v>
      </c>
      <c r="AQ519" s="4" t="n">
        <f aca="false" ca="false" dt2D="false" dtr="false" t="normal">COUNTIF(AM519:AO519, "&gt;0")</f>
        <v>3</v>
      </c>
      <c r="AR519" s="4" t="n">
        <f aca="false" ca="false" dt2D="false" dtr="false" t="normal">+AP519+AQ519</f>
        <v>5</v>
      </c>
    </row>
    <row customHeight="true" ht="12.75" outlineLevel="0" r="520">
      <c r="A520" s="49" t="n">
        <f aca="false" ca="false" dt2D="false" dtr="false" t="normal">+A519+1</f>
        <v>498</v>
      </c>
      <c r="B520" s="49" t="n">
        <f aca="false" ca="false" dt2D="false" dtr="false" t="normal">+B519+1</f>
        <v>277</v>
      </c>
      <c r="C520" s="50" t="s">
        <v>279</v>
      </c>
      <c r="D520" s="49" t="s">
        <v>635</v>
      </c>
      <c r="E520" s="53" t="s">
        <v>67</v>
      </c>
      <c r="F520" s="52" t="s">
        <v>56</v>
      </c>
      <c r="G520" s="52" t="n">
        <v>5</v>
      </c>
      <c r="H520" s="52" t="n">
        <v>3</v>
      </c>
      <c r="I520" s="53" t="n">
        <v>2850.5</v>
      </c>
      <c r="J520" s="53" t="n">
        <v>2850.5</v>
      </c>
      <c r="K520" s="53" t="n">
        <v>0</v>
      </c>
      <c r="L520" s="51" t="n">
        <v>110</v>
      </c>
      <c r="M520" s="54" t="n">
        <f aca="false" ca="false" dt2D="false" dtr="false" t="normal">SUM(N520:R520)</f>
        <v>16774147.34</v>
      </c>
      <c r="N520" s="54" t="n"/>
      <c r="O520" s="54" t="n">
        <v>2031598.29</v>
      </c>
      <c r="P520" s="54" t="n">
        <v>0</v>
      </c>
      <c r="Q520" s="54" t="n">
        <v>1699801.25</v>
      </c>
      <c r="R520" s="54" t="n">
        <v>13042747.8</v>
      </c>
      <c r="S520" s="54" t="n">
        <f aca="false" ca="false" dt2D="false" dtr="false" t="normal">+Z520-M520</f>
        <v>0</v>
      </c>
      <c r="T520" s="54" t="n">
        <f aca="false" ca="false" dt2D="false" dtr="false" t="normal">$M520/($J520+$K520)</f>
        <v>5884.633341519032</v>
      </c>
      <c r="U520" s="54" t="n">
        <f aca="false" ca="false" dt2D="false" dtr="false" t="normal">$M520/($J520+$K520)</f>
        <v>5884.633341519032</v>
      </c>
      <c r="V520" s="52" t="n">
        <v>2026</v>
      </c>
      <c r="W520" s="56" t="n">
        <v>1265042.99</v>
      </c>
      <c r="X520" s="56" t="n">
        <f aca="false" ca="false" dt2D="false" dtr="false" t="normal">+(J520*12.71+K520*25.41)*12</f>
        <v>434758.26</v>
      </c>
      <c r="Y520" s="56" t="n">
        <f aca="false" ca="false" dt2D="false" dtr="false" t="normal">+(J520*12.71+K520*25.41)*12*30</f>
        <v>13042747.8</v>
      </c>
      <c r="Z520" s="72" t="n">
        <f aca="false" ca="true" dt2D="false" dtr="false" t="normal">SUBTOTAL(9, AA520:AO520)</f>
        <v>16774147.34</v>
      </c>
      <c r="AA520" s="58" t="n">
        <v>9696299.01</v>
      </c>
      <c r="AB520" s="63" t="n"/>
      <c r="AC520" s="58" t="n">
        <v>4574638.26</v>
      </c>
      <c r="AD520" s="58" t="n"/>
      <c r="AE520" s="58" t="n"/>
      <c r="AF520" s="58" t="n"/>
      <c r="AG520" s="58" t="n">
        <v>0</v>
      </c>
      <c r="AH520" s="58" t="n"/>
      <c r="AI520" s="58" t="n"/>
      <c r="AJ520" s="58" t="n"/>
      <c r="AK520" s="58" t="n"/>
      <c r="AL520" s="58" t="n"/>
      <c r="AM520" s="58" t="n">
        <v>1887154.71</v>
      </c>
      <c r="AN520" s="58" t="n">
        <v>210492.04</v>
      </c>
      <c r="AO520" s="58" t="n">
        <v>405563.32</v>
      </c>
      <c r="AP520" s="4" t="n">
        <f aca="false" ca="false" dt2D="false" dtr="false" t="normal">COUNTIF(AA520:AL520, "&gt;0")</f>
        <v>2</v>
      </c>
      <c r="AQ520" s="4" t="n">
        <f aca="false" ca="false" dt2D="false" dtr="false" t="normal">COUNTIF(AM520:AO520, "&gt;0")</f>
        <v>3</v>
      </c>
      <c r="AR520" s="4" t="n">
        <f aca="false" ca="false" dt2D="false" dtr="false" t="normal">+AP520+AQ520</f>
        <v>5</v>
      </c>
    </row>
    <row customHeight="true" ht="12.75" outlineLevel="0" r="521">
      <c r="A521" s="49" t="n">
        <f aca="false" ca="false" dt2D="false" dtr="false" t="normal">+A520+1</f>
        <v>499</v>
      </c>
      <c r="B521" s="49" t="n">
        <f aca="false" ca="false" dt2D="false" dtr="false" t="normal">+B520+1</f>
        <v>278</v>
      </c>
      <c r="C521" s="50" t="s">
        <v>279</v>
      </c>
      <c r="D521" s="49" t="s">
        <v>636</v>
      </c>
      <c r="E521" s="53" t="s">
        <v>67</v>
      </c>
      <c r="F521" s="52" t="s">
        <v>56</v>
      </c>
      <c r="G521" s="52" t="n">
        <v>5</v>
      </c>
      <c r="H521" s="52" t="n">
        <v>3</v>
      </c>
      <c r="I521" s="53" t="n">
        <v>2886.3</v>
      </c>
      <c r="J521" s="53" t="n">
        <v>2886.3</v>
      </c>
      <c r="K521" s="53" t="n">
        <v>0</v>
      </c>
      <c r="L521" s="51" t="n">
        <v>103</v>
      </c>
      <c r="M521" s="54" t="n">
        <f aca="false" ca="false" dt2D="false" dtr="false" t="normal">SUM(N521:R521)</f>
        <v>16984817.209999997</v>
      </c>
      <c r="N521" s="54" t="n"/>
      <c r="O521" s="54" t="n">
        <v>1899336.52399999</v>
      </c>
      <c r="P521" s="54" t="n">
        <v>0</v>
      </c>
      <c r="Q521" s="54" t="n">
        <v>1878926.406</v>
      </c>
      <c r="R521" s="54" t="n">
        <v>13206554.28</v>
      </c>
      <c r="S521" s="54" t="n">
        <f aca="false" ca="false" dt2D="false" dtr="false" t="normal">+Z521-M521</f>
        <v>0</v>
      </c>
      <c r="T521" s="54" t="n">
        <f aca="false" ca="false" dt2D="false" dtr="false" t="normal">$M521/($J521+$K521)</f>
        <v>5884.633340262619</v>
      </c>
      <c r="U521" s="54" t="n">
        <f aca="false" ca="false" dt2D="false" dtr="false" t="normal">$M521/($J521+$K521)</f>
        <v>5884.633340262619</v>
      </c>
      <c r="V521" s="52" t="n">
        <v>2026</v>
      </c>
      <c r="W521" s="56" t="n">
        <v>1438707.93</v>
      </c>
      <c r="X521" s="56" t="n">
        <f aca="false" ca="false" dt2D="false" dtr="false" t="normal">+(J521*12.71+K521*25.41)*12</f>
        <v>440218.4760000001</v>
      </c>
      <c r="Y521" s="56" t="n">
        <f aca="false" ca="false" dt2D="false" dtr="false" t="normal">+(J521*12.71+K521*25.41)*12*30</f>
        <v>13206554.280000003</v>
      </c>
      <c r="Z521" s="72" t="n">
        <f aca="false" ca="true" dt2D="false" dtr="false" t="normal">SUBTOTAL(9, AA521:AO521)</f>
        <v>16984817.209999997</v>
      </c>
      <c r="AA521" s="58" t="n">
        <v>9818076.77</v>
      </c>
      <c r="AB521" s="63" t="n"/>
      <c r="AC521" s="58" t="n">
        <v>4632092.06</v>
      </c>
      <c r="AD521" s="58" t="n"/>
      <c r="AE521" s="58" t="n"/>
      <c r="AF521" s="58" t="n"/>
      <c r="AG521" s="58" t="n">
        <v>0</v>
      </c>
      <c r="AH521" s="58" t="n"/>
      <c r="AI521" s="58" t="n"/>
      <c r="AJ521" s="58" t="n"/>
      <c r="AK521" s="58" t="n"/>
      <c r="AL521" s="58" t="n"/>
      <c r="AM521" s="58" t="n">
        <v>1910855.86</v>
      </c>
      <c r="AN521" s="58" t="n">
        <v>213135.65</v>
      </c>
      <c r="AO521" s="58" t="n">
        <v>410656.87</v>
      </c>
      <c r="AP521" s="4" t="n">
        <f aca="false" ca="false" dt2D="false" dtr="false" t="normal">COUNTIF(AA521:AL521, "&gt;0")</f>
        <v>2</v>
      </c>
      <c r="AQ521" s="4" t="n">
        <f aca="false" ca="false" dt2D="false" dtr="false" t="normal">COUNTIF(AM521:AO521, "&gt;0")</f>
        <v>3</v>
      </c>
      <c r="AR521" s="4" t="n">
        <f aca="false" ca="false" dt2D="false" dtr="false" t="normal">+AP521+AQ521</f>
        <v>5</v>
      </c>
    </row>
    <row customHeight="true" ht="12.75" outlineLevel="0" r="522">
      <c r="A522" s="49" t="n">
        <f aca="false" ca="false" dt2D="false" dtr="false" t="normal">+A521+1</f>
        <v>500</v>
      </c>
      <c r="B522" s="49" t="n">
        <f aca="false" ca="false" dt2D="false" dtr="false" t="normal">+B521+1</f>
        <v>279</v>
      </c>
      <c r="C522" s="50" t="s">
        <v>279</v>
      </c>
      <c r="D522" s="49" t="s">
        <v>637</v>
      </c>
      <c r="E522" s="53" t="s">
        <v>290</v>
      </c>
      <c r="F522" s="52" t="s">
        <v>56</v>
      </c>
      <c r="G522" s="52" t="n">
        <v>5</v>
      </c>
      <c r="H522" s="52" t="n">
        <v>3</v>
      </c>
      <c r="I522" s="53" t="n">
        <v>2882.6</v>
      </c>
      <c r="J522" s="53" t="n">
        <v>2882.6</v>
      </c>
      <c r="K522" s="53" t="n">
        <v>0</v>
      </c>
      <c r="L522" s="51" t="n">
        <v>106</v>
      </c>
      <c r="M522" s="54" t="n">
        <f aca="false" ca="false" dt2D="false" dtr="false" t="normal">SUM(N522:R522)</f>
        <v>16963044.060000002</v>
      </c>
      <c r="N522" s="54" t="n"/>
      <c r="O522" s="54" t="n">
        <v>1991983.408</v>
      </c>
      <c r="P522" s="54" t="n">
        <v>0</v>
      </c>
      <c r="Q522" s="54" t="n">
        <v>1781436.092</v>
      </c>
      <c r="R522" s="54" t="n">
        <v>13189624.56</v>
      </c>
      <c r="S522" s="54" t="n">
        <f aca="false" ca="false" dt2D="false" dtr="false" t="normal">+Z522-M522</f>
        <v>0</v>
      </c>
      <c r="T522" s="54" t="n">
        <f aca="false" ca="false" dt2D="false" dtr="false" t="normal">$M522/($J522+$K522)</f>
        <v>5884.633337958789</v>
      </c>
      <c r="U522" s="54" t="n">
        <f aca="false" ca="false" dt2D="false" dtr="false" t="normal">$M522/($J522+$K522)</f>
        <v>5884.633337958789</v>
      </c>
      <c r="V522" s="52" t="n">
        <v>2026</v>
      </c>
      <c r="W522" s="56" t="n">
        <v>1341781.94</v>
      </c>
      <c r="X522" s="56" t="n">
        <f aca="false" ca="false" dt2D="false" dtr="false" t="normal">+(J522*12.71+K522*25.41)*12</f>
        <v>439654.152</v>
      </c>
      <c r="Y522" s="56" t="n">
        <f aca="false" ca="false" dt2D="false" dtr="false" t="normal">+(J522*12.71+K522*25.41)*12*30</f>
        <v>13189624.56</v>
      </c>
      <c r="Z522" s="72" t="n">
        <f aca="false" ca="true" dt2D="false" dtr="false" t="normal">SUBTOTAL(9, AA522:AO522)</f>
        <v>16963044.060000002</v>
      </c>
      <c r="AA522" s="58" t="n">
        <v>9805490.8</v>
      </c>
      <c r="AB522" s="63" t="n"/>
      <c r="AC522" s="58" t="n">
        <v>4626154.09</v>
      </c>
      <c r="AD522" s="58" t="n"/>
      <c r="AE522" s="58" t="n"/>
      <c r="AF522" s="58" t="n"/>
      <c r="AG522" s="58" t="n">
        <v>0</v>
      </c>
      <c r="AH522" s="58" t="n"/>
      <c r="AI522" s="58" t="n"/>
      <c r="AJ522" s="58" t="n"/>
      <c r="AK522" s="58" t="n"/>
      <c r="AL522" s="58" t="n"/>
      <c r="AM522" s="58" t="n">
        <v>1908406.3</v>
      </c>
      <c r="AN522" s="58" t="n">
        <v>212862.43</v>
      </c>
      <c r="AO522" s="58" t="n">
        <v>410130.44</v>
      </c>
      <c r="AP522" s="4" t="n">
        <f aca="false" ca="false" dt2D="false" dtr="false" t="normal">COUNTIF(AA522:AL522, "&gt;0")</f>
        <v>2</v>
      </c>
      <c r="AQ522" s="4" t="n">
        <f aca="false" ca="false" dt2D="false" dtr="false" t="normal">COUNTIF(AM522:AO522, "&gt;0")</f>
        <v>3</v>
      </c>
      <c r="AR522" s="4" t="n">
        <f aca="false" ca="false" dt2D="false" dtr="false" t="normal">+AP522+AQ522</f>
        <v>5</v>
      </c>
    </row>
    <row customHeight="true" ht="12.75" outlineLevel="0" r="523">
      <c r="A523" s="49" t="n">
        <f aca="false" ca="false" dt2D="false" dtr="false" t="normal">+A522+1</f>
        <v>501</v>
      </c>
      <c r="B523" s="49" t="n">
        <f aca="false" ca="false" dt2D="false" dtr="false" t="normal">+B522+1</f>
        <v>280</v>
      </c>
      <c r="C523" s="50" t="s">
        <v>638</v>
      </c>
      <c r="D523" s="49" t="s">
        <v>639</v>
      </c>
      <c r="E523" s="53" t="s">
        <v>422</v>
      </c>
      <c r="F523" s="52" t="s">
        <v>56</v>
      </c>
      <c r="G523" s="52" t="n">
        <v>2</v>
      </c>
      <c r="H523" s="52" t="n">
        <v>2</v>
      </c>
      <c r="I523" s="53" t="n">
        <v>967.4</v>
      </c>
      <c r="J523" s="53" t="n">
        <v>967.4</v>
      </c>
      <c r="K523" s="53" t="n">
        <v>0</v>
      </c>
      <c r="L523" s="51" t="n">
        <v>59</v>
      </c>
      <c r="M523" s="54" t="n">
        <f aca="false" ca="false" dt2D="false" dtr="false" t="normal">SUM(N523:R523)</f>
        <v>701123.15</v>
      </c>
      <c r="N523" s="54" t="n"/>
      <c r="O523" s="54" t="n"/>
      <c r="P523" s="54" t="n">
        <v>0</v>
      </c>
      <c r="Q523" s="54" t="n">
        <v>701123.15</v>
      </c>
      <c r="R523" s="54" t="n">
        <v>0</v>
      </c>
      <c r="S523" s="54" t="n">
        <f aca="false" ca="false" dt2D="false" dtr="false" t="normal">+Z523-M523</f>
        <v>0</v>
      </c>
      <c r="T523" s="54" t="n">
        <f aca="false" ca="false" dt2D="false" dtr="false" t="normal">$M523/($J523+$K523)</f>
        <v>724.75</v>
      </c>
      <c r="U523" s="54" t="n">
        <f aca="false" ca="false" dt2D="false" dtr="false" t="normal">$M523/($J523+$K523)</f>
        <v>724.75</v>
      </c>
      <c r="V523" s="52" t="n">
        <v>2026</v>
      </c>
      <c r="W523" s="56" t="n">
        <v>807395.59</v>
      </c>
      <c r="X523" s="56" t="n">
        <f aca="false" ca="false" dt2D="false" dtr="false" t="normal">+(J523*12.98+K523*25.97)*12</f>
        <v>150682.22400000002</v>
      </c>
      <c r="Y523" s="56" t="n">
        <f aca="false" ca="false" dt2D="false" dtr="false" t="normal">+(J523*12.98+K523*25.97)*12*30</f>
        <v>4520466.720000001</v>
      </c>
      <c r="Z523" s="72" t="n">
        <f aca="false" ca="true" dt2D="false" dtr="false" t="normal">SUBTOTAL(9, AA523:AO523)</f>
        <v>701123.15</v>
      </c>
      <c r="AA523" s="58" t="n"/>
      <c r="AB523" s="58" t="n"/>
      <c r="AC523" s="58" t="n"/>
      <c r="AD523" s="58" t="n"/>
      <c r="AE523" s="58" t="n">
        <v>473422.19</v>
      </c>
      <c r="AF523" s="58" t="n"/>
      <c r="AG523" s="58" t="n">
        <v>0</v>
      </c>
      <c r="AH523" s="58" t="n"/>
      <c r="AI523" s="58" t="n"/>
      <c r="AJ523" s="58" t="n"/>
      <c r="AK523" s="58" t="n"/>
      <c r="AL523" s="58" t="n"/>
      <c r="AM523" s="58" t="n">
        <v>210336.95</v>
      </c>
      <c r="AN523" s="58" t="n">
        <v>7011.23</v>
      </c>
      <c r="AO523" s="58" t="n">
        <v>10352.78</v>
      </c>
      <c r="AP523" s="4" t="n">
        <f aca="false" ca="false" dt2D="false" dtr="false" t="normal">COUNTIF(AA523:AL523, "&gt;0")</f>
        <v>1</v>
      </c>
      <c r="AQ523" s="4" t="n">
        <f aca="false" ca="false" dt2D="false" dtr="false" t="normal">COUNTIF(AM523:AO523, "&gt;0")</f>
        <v>3</v>
      </c>
      <c r="AR523" s="4" t="n">
        <f aca="false" ca="false" dt2D="false" dtr="false" t="normal">+AP523+AQ523</f>
        <v>4</v>
      </c>
    </row>
    <row customHeight="true" ht="12.75" outlineLevel="0" r="524">
      <c r="A524" s="49" t="n">
        <f aca="false" ca="false" dt2D="false" dtr="false" t="normal">+A523+1</f>
        <v>502</v>
      </c>
      <c r="B524" s="49" t="n">
        <f aca="false" ca="false" dt2D="false" dtr="false" t="normal">+B523+1</f>
        <v>281</v>
      </c>
      <c r="C524" s="50" t="s">
        <v>638</v>
      </c>
      <c r="D524" s="49" t="s">
        <v>640</v>
      </c>
      <c r="E524" s="53" t="s">
        <v>98</v>
      </c>
      <c r="F524" s="52" t="s">
        <v>56</v>
      </c>
      <c r="G524" s="52" t="n">
        <v>2</v>
      </c>
      <c r="H524" s="52" t="n">
        <v>2</v>
      </c>
      <c r="I524" s="53" t="n">
        <v>978.3</v>
      </c>
      <c r="J524" s="53" t="n">
        <v>978.3</v>
      </c>
      <c r="K524" s="53" t="n">
        <v>0</v>
      </c>
      <c r="L524" s="51" t="n">
        <v>43</v>
      </c>
      <c r="M524" s="54" t="n">
        <f aca="false" ca="false" dt2D="false" dtr="false" t="normal">SUM(N524:R524)</f>
        <v>11739688.040000003</v>
      </c>
      <c r="N524" s="54" t="n"/>
      <c r="O524" s="54" t="n">
        <v>6608725.862</v>
      </c>
      <c r="P524" s="54" t="n">
        <v>0</v>
      </c>
      <c r="Q524" s="54" t="n">
        <v>559561.938</v>
      </c>
      <c r="R524" s="54" t="n">
        <v>4571400.24</v>
      </c>
      <c r="S524" s="54" t="n">
        <f aca="false" ca="false" dt2D="false" dtr="false" t="normal">+Z524-M524</f>
        <v>0</v>
      </c>
      <c r="T524" s="54" t="n">
        <f aca="false" ca="false" dt2D="false" dtr="false" t="normal">$M524/($J524+$K524)</f>
        <v>12000.089992844734</v>
      </c>
      <c r="U524" s="54" t="n">
        <f aca="false" ca="false" dt2D="false" dtr="false" t="normal">$M524/($J524+$K524)</f>
        <v>12000.089992844734</v>
      </c>
      <c r="V524" s="52" t="n">
        <v>2026</v>
      </c>
      <c r="W524" s="56" t="n">
        <v>407181.93</v>
      </c>
      <c r="X524" s="56" t="n">
        <f aca="false" ca="false" dt2D="false" dtr="false" t="normal">+(J524*12.98+K524*25.97)*12</f>
        <v>152380.00799999997</v>
      </c>
      <c r="Y524" s="56" t="n">
        <f aca="false" ca="false" dt2D="false" dtr="false" t="normal">+(J524*12.98+K524*25.97)*12*30</f>
        <v>4571400.239999999</v>
      </c>
      <c r="Z524" s="72" t="n">
        <f aca="false" ca="true" dt2D="false" dtr="false" t="normal">SUBTOTAL(9, AA524:AO524)</f>
        <v>11739688.040000001</v>
      </c>
      <c r="AA524" s="58" t="n"/>
      <c r="AB524" s="58" t="n"/>
      <c r="AC524" s="58" t="n"/>
      <c r="AD524" s="58" t="n"/>
      <c r="AE524" s="58" t="n"/>
      <c r="AF524" s="58" t="n"/>
      <c r="AG524" s="58" t="n">
        <v>0</v>
      </c>
      <c r="AH524" s="58" t="n"/>
      <c r="AI524" s="58" t="n">
        <v>10339612.85</v>
      </c>
      <c r="AJ524" s="58" t="n"/>
      <c r="AK524" s="58" t="n"/>
      <c r="AL524" s="58" t="n"/>
      <c r="AM524" s="58" t="n">
        <v>1056571.92</v>
      </c>
      <c r="AN524" s="58" t="n">
        <v>117396.88</v>
      </c>
      <c r="AO524" s="58" t="n">
        <v>226106.39</v>
      </c>
      <c r="AP524" s="4" t="n">
        <f aca="false" ca="false" dt2D="false" dtr="false" t="normal">COUNTIF(AA524:AL524, "&gt;0")</f>
        <v>1</v>
      </c>
      <c r="AQ524" s="4" t="n">
        <f aca="false" ca="false" dt2D="false" dtr="false" t="normal">COUNTIF(AM524:AO524, "&gt;0")</f>
        <v>3</v>
      </c>
      <c r="AR524" s="4" t="n">
        <f aca="false" ca="false" dt2D="false" dtr="false" t="normal">+AP524+AQ524</f>
        <v>4</v>
      </c>
    </row>
    <row customHeight="true" ht="12.75" outlineLevel="0" r="525">
      <c r="A525" s="49" t="n">
        <f aca="false" ca="false" dt2D="false" dtr="false" t="normal">+A524+1</f>
        <v>503</v>
      </c>
      <c r="B525" s="49" t="n">
        <f aca="false" ca="false" dt2D="false" dtr="false" t="normal">+B524+1</f>
        <v>282</v>
      </c>
      <c r="C525" s="50" t="s">
        <v>638</v>
      </c>
      <c r="D525" s="49" t="s">
        <v>641</v>
      </c>
      <c r="E525" s="53" t="s">
        <v>136</v>
      </c>
      <c r="F525" s="52" t="s">
        <v>56</v>
      </c>
      <c r="G525" s="52" t="n">
        <v>4</v>
      </c>
      <c r="H525" s="52" t="n">
        <v>4</v>
      </c>
      <c r="I525" s="53" t="n">
        <v>2649.3</v>
      </c>
      <c r="J525" s="53" t="n">
        <v>2649.3</v>
      </c>
      <c r="K525" s="53" t="n">
        <v>0</v>
      </c>
      <c r="L525" s="51" t="n">
        <v>193</v>
      </c>
      <c r="M525" s="54" t="n">
        <f aca="false" ca="false" dt2D="false" dtr="false" t="normal">SUM(N525:R525)</f>
        <v>18669299.19</v>
      </c>
      <c r="N525" s="54" t="n"/>
      <c r="O525" s="54" t="n">
        <v>3939391.552</v>
      </c>
      <c r="P525" s="54" t="n">
        <v>0</v>
      </c>
      <c r="Q525" s="54" t="n">
        <v>2350258.598</v>
      </c>
      <c r="R525" s="54" t="n">
        <v>12379649.04</v>
      </c>
      <c r="S525" s="54" t="n">
        <f aca="false" ca="false" dt2D="false" dtr="false" t="normal">+Z525-M525</f>
        <v>0</v>
      </c>
      <c r="T525" s="54" t="n">
        <f aca="false" ca="false" dt2D="false" dtr="false" t="normal">$M525/($J525+$K525)</f>
        <v>7046.880002264749</v>
      </c>
      <c r="U525" s="54" t="n">
        <f aca="false" ca="false" dt2D="false" dtr="false" t="normal">$M525/($J525+$K525)</f>
        <v>7046.880002264749</v>
      </c>
      <c r="V525" s="52" t="n">
        <v>2026</v>
      </c>
      <c r="W525" s="56" t="n">
        <v>1937603.63</v>
      </c>
      <c r="X525" s="56" t="n">
        <f aca="false" ca="false" dt2D="false" dtr="false" t="normal">+(J525*12.98+K525*25.97)*12</f>
        <v>412654.96800000005</v>
      </c>
      <c r="Y525" s="56" t="n">
        <f aca="false" ca="false" dt2D="false" dtr="false" t="normal">+(J525*12.98+K525*25.97)*12*30</f>
        <v>12379649.040000001</v>
      </c>
      <c r="Z525" s="72" t="n">
        <f aca="false" ca="true" dt2D="false" dtr="false" t="normal">SUBTOTAL(9, AA525:AO525)</f>
        <v>18669299.19</v>
      </c>
      <c r="AA525" s="63" t="n">
        <v>5865759.95</v>
      </c>
      <c r="AB525" s="58" t="n">
        <v>3151079.83</v>
      </c>
      <c r="AC525" s="58" t="n">
        <v>3330966.18</v>
      </c>
      <c r="AD525" s="58" t="n">
        <v>2539827.84</v>
      </c>
      <c r="AE525" s="58" t="n">
        <v>1095306.12</v>
      </c>
      <c r="AF525" s="58" t="n"/>
      <c r="AG525" s="58" t="n">
        <v>0</v>
      </c>
      <c r="AH525" s="58" t="n"/>
      <c r="AI525" s="58" t="n"/>
      <c r="AJ525" s="58" t="n"/>
      <c r="AK525" s="58" t="n"/>
      <c r="AL525" s="58" t="n"/>
      <c r="AM525" s="58" t="n">
        <v>2150151.75</v>
      </c>
      <c r="AN525" s="58" t="n">
        <v>186692.99</v>
      </c>
      <c r="AO525" s="58" t="n">
        <v>349514.53</v>
      </c>
      <c r="AP525" s="4" t="n">
        <f aca="false" ca="false" dt2D="false" dtr="false" t="normal">COUNTIF(AA525:AL525, "&gt;0")</f>
        <v>5</v>
      </c>
      <c r="AQ525" s="4" t="n">
        <f aca="false" ca="false" dt2D="false" dtr="false" t="normal">COUNTIF(AM525:AO525, "&gt;0")</f>
        <v>3</v>
      </c>
      <c r="AR525" s="4" t="n">
        <f aca="false" ca="false" dt2D="false" dtr="false" t="normal">+AP525+AQ525</f>
        <v>8</v>
      </c>
    </row>
    <row customHeight="true" ht="12.75" outlineLevel="0" r="526">
      <c r="A526" s="49" t="n">
        <f aca="false" ca="false" dt2D="false" dtr="false" t="normal">+A525+1</f>
        <v>504</v>
      </c>
      <c r="B526" s="49" t="n">
        <f aca="false" ca="false" dt2D="false" dtr="false" t="normal">+B525+1</f>
        <v>283</v>
      </c>
      <c r="C526" s="50" t="s">
        <v>638</v>
      </c>
      <c r="D526" s="49" t="s">
        <v>642</v>
      </c>
      <c r="E526" s="53" t="s">
        <v>154</v>
      </c>
      <c r="F526" s="52" t="s">
        <v>56</v>
      </c>
      <c r="G526" s="52" t="n">
        <v>4</v>
      </c>
      <c r="H526" s="52" t="n">
        <v>2</v>
      </c>
      <c r="I526" s="53" t="n">
        <v>1783.1</v>
      </c>
      <c r="J526" s="53" t="n">
        <v>1783.1</v>
      </c>
      <c r="K526" s="53" t="n">
        <v>0</v>
      </c>
      <c r="L526" s="51" t="n">
        <v>77</v>
      </c>
      <c r="M526" s="54" t="n">
        <f aca="false" ca="false" dt2D="false" dtr="false" t="normal">SUM(N526:R526)</f>
        <v>5678602.91</v>
      </c>
      <c r="N526" s="54" t="n"/>
      <c r="O526" s="54" t="n"/>
      <c r="P526" s="54" t="n">
        <v>0</v>
      </c>
      <c r="Q526" s="54" t="n">
        <v>1469288.432</v>
      </c>
      <c r="R526" s="54" t="n">
        <v>4209314.478</v>
      </c>
      <c r="S526" s="54" t="n">
        <f aca="false" ca="false" dt2D="false" dtr="false" t="normal">+Z526-M526</f>
        <v>0</v>
      </c>
      <c r="T526" s="54" t="n">
        <f aca="false" ca="false" dt2D="false" dtr="false" t="normal">$M526/($J526+$K526)</f>
        <v>3184.6800011216424</v>
      </c>
      <c r="U526" s="54" t="n">
        <f aca="false" ca="false" dt2D="false" dtr="false" t="normal">$M526/($J526+$K526)</f>
        <v>3184.6800011216424</v>
      </c>
      <c r="V526" s="52" t="n">
        <v>2026</v>
      </c>
      <c r="W526" s="56" t="n">
        <v>1197330.02</v>
      </c>
      <c r="X526" s="56" t="n">
        <f aca="false" ca="false" dt2D="false" dtr="false" t="normal">+(J526*12.71+K526*25.41)*12</f>
        <v>271958.412</v>
      </c>
      <c r="Y526" s="56" t="n">
        <f aca="false" ca="false" dt2D="false" dtr="false" t="normal">+(J526*12.71+K526*25.41)*12*30</f>
        <v>8158752.36</v>
      </c>
      <c r="Z526" s="72" t="n">
        <f aca="false" ca="true" dt2D="false" dtr="false" t="normal">SUBTOTAL(9, AA526:AO526)</f>
        <v>5678602.91</v>
      </c>
      <c r="AA526" s="58" t="n"/>
      <c r="AB526" s="58" t="n"/>
      <c r="AC526" s="58" t="n"/>
      <c r="AD526" s="58" t="n"/>
      <c r="AE526" s="58" t="n"/>
      <c r="AF526" s="58" t="n"/>
      <c r="AG526" s="58" t="n">
        <v>0</v>
      </c>
      <c r="AH526" s="58" t="n"/>
      <c r="AI526" s="58" t="n"/>
      <c r="AJ526" s="58" t="n"/>
      <c r="AK526" s="58" t="n"/>
      <c r="AL526" s="58" t="n">
        <v>4945801.92</v>
      </c>
      <c r="AM526" s="58" t="n">
        <v>567860.29</v>
      </c>
      <c r="AN526" s="58" t="n">
        <v>56786.03</v>
      </c>
      <c r="AO526" s="58" t="n">
        <v>108154.67</v>
      </c>
      <c r="AP526" s="4" t="n">
        <f aca="false" ca="false" dt2D="false" dtr="false" t="normal">COUNTIF(AA526:AL526, "&gt;0")</f>
        <v>1</v>
      </c>
      <c r="AQ526" s="4" t="n">
        <f aca="false" ca="false" dt2D="false" dtr="false" t="normal">COUNTIF(AM526:AO526, "&gt;0")</f>
        <v>3</v>
      </c>
      <c r="AR526" s="4" t="n">
        <f aca="false" ca="false" dt2D="false" dtr="false" t="normal">+AP526+AQ526</f>
        <v>4</v>
      </c>
    </row>
    <row customHeight="true" ht="12.75" outlineLevel="0" r="527">
      <c r="A527" s="49" t="n">
        <f aca="false" ca="false" dt2D="false" dtr="false" t="normal">+A526+1</f>
        <v>505</v>
      </c>
      <c r="B527" s="49" t="n">
        <f aca="false" ca="false" dt2D="false" dtr="false" t="normal">+B526+1</f>
        <v>284</v>
      </c>
      <c r="C527" s="50" t="s">
        <v>296</v>
      </c>
      <c r="D527" s="49" t="s">
        <v>643</v>
      </c>
      <c r="E527" s="53" t="s">
        <v>290</v>
      </c>
      <c r="F527" s="52" t="s">
        <v>56</v>
      </c>
      <c r="G527" s="52" t="n">
        <v>4</v>
      </c>
      <c r="H527" s="52" t="n">
        <v>2</v>
      </c>
      <c r="I527" s="53" t="n">
        <v>1348.1</v>
      </c>
      <c r="J527" s="53" t="n">
        <v>1348.1</v>
      </c>
      <c r="K527" s="53" t="n">
        <v>0</v>
      </c>
      <c r="L527" s="51" t="n">
        <v>46</v>
      </c>
      <c r="M527" s="54" t="n">
        <f aca="false" ca="false" dt2D="false" dtr="false" t="normal">SUM(N527:R527)</f>
        <v>5899685.970000001</v>
      </c>
      <c r="N527" s="54" t="n"/>
      <c r="O527" s="54" t="n">
        <v>3825254.418</v>
      </c>
      <c r="P527" s="54" t="n">
        <v>0</v>
      </c>
      <c r="Q527" s="54" t="n">
        <v>205612.212</v>
      </c>
      <c r="R527" s="54" t="n">
        <v>1868819.34</v>
      </c>
      <c r="S527" s="54" t="n">
        <f aca="false" ca="false" dt2D="false" dtr="false" t="normal">+Z527-M527</f>
        <v>0</v>
      </c>
      <c r="T527" s="54" t="n">
        <f aca="false" ca="false" dt2D="false" dtr="false" t="normal">$M527/($J527+$K527)</f>
        <v>4376.296988353981</v>
      </c>
      <c r="U527" s="54" t="n">
        <f aca="false" ca="false" dt2D="false" dtr="false" t="normal">$M527/($J527+$K527)</f>
        <v>4376.296988353981</v>
      </c>
      <c r="V527" s="52" t="n">
        <v>2026</v>
      </c>
      <c r="W527" s="56" t="n">
        <v>0</v>
      </c>
      <c r="X527" s="56" t="n">
        <f aca="false" ca="false" dt2D="false" dtr="false" t="normal">+(J527*12.71+K527*25.41)*12</f>
        <v>205612.212</v>
      </c>
      <c r="Y527" s="56" t="n">
        <f aca="false" ca="false" dt2D="false" dtr="false" t="normal">+(J527*12.71+K527*25.41)*12*30-'[3]Лист1'!$AQ$466</f>
        <v>1868819.3400000008</v>
      </c>
      <c r="Z527" s="72" t="n">
        <f aca="false" ca="true" dt2D="false" dtr="false" t="normal">SUBTOTAL(9, AA527:AO527)</f>
        <v>5899685.970000001</v>
      </c>
      <c r="AA527" s="63" t="n">
        <v>3279095.14</v>
      </c>
      <c r="AB527" s="59" t="n">
        <v>539640.37</v>
      </c>
      <c r="AC527" s="58" t="n"/>
      <c r="AD527" s="58" t="n">
        <v>1412067.86</v>
      </c>
      <c r="AE527" s="58" t="n"/>
      <c r="AF527" s="58" t="n"/>
      <c r="AG527" s="58" t="n"/>
      <c r="AH527" s="58" t="n"/>
      <c r="AI527" s="58" t="n"/>
      <c r="AJ527" s="58" t="n"/>
      <c r="AK527" s="58" t="n"/>
      <c r="AL527" s="58" t="n"/>
      <c r="AM527" s="58" t="n">
        <v>512695.91</v>
      </c>
      <c r="AN527" s="58" t="n">
        <v>53600.46</v>
      </c>
      <c r="AO527" s="58" t="n">
        <v>102586.23</v>
      </c>
      <c r="AP527" s="4" t="n">
        <f aca="false" ca="false" dt2D="false" dtr="false" t="normal">COUNTIF(AA527:AL527, "&gt;0")</f>
        <v>3</v>
      </c>
      <c r="AQ527" s="4" t="n">
        <f aca="false" ca="false" dt2D="false" dtr="false" t="normal">COUNTIF(AM527:AO527, "&gt;0")</f>
        <v>3</v>
      </c>
      <c r="AR527" s="4" t="n">
        <f aca="false" ca="false" dt2D="false" dtr="false" t="normal">+AP527+AQ527</f>
        <v>6</v>
      </c>
    </row>
    <row customHeight="true" ht="12.75" outlineLevel="0" r="528">
      <c r="A528" s="49" t="s">
        <v>436</v>
      </c>
      <c r="B528" s="49" t="n">
        <f aca="false" ca="false" dt2D="false" dtr="false" t="normal">+B527+1</f>
        <v>285</v>
      </c>
      <c r="C528" s="50" t="s">
        <v>296</v>
      </c>
      <c r="D528" s="49" t="s">
        <v>644</v>
      </c>
      <c r="E528" s="53" t="s">
        <v>102</v>
      </c>
      <c r="F528" s="52" t="s">
        <v>56</v>
      </c>
      <c r="G528" s="52" t="n">
        <v>3</v>
      </c>
      <c r="H528" s="52" t="n">
        <v>1</v>
      </c>
      <c r="I528" s="53" t="n">
        <v>730.3</v>
      </c>
      <c r="J528" s="53" t="n">
        <v>730.3</v>
      </c>
      <c r="K528" s="53" t="n">
        <v>0</v>
      </c>
      <c r="L528" s="51" t="n">
        <v>20</v>
      </c>
      <c r="M528" s="54" t="n">
        <f aca="false" ca="false" dt2D="false" dtr="false" t="normal">SUM(N528:R528)</f>
        <v>4398720.23</v>
      </c>
      <c r="N528" s="54" t="n"/>
      <c r="O528" s="54" t="n">
        <v>945774.194000001</v>
      </c>
      <c r="P528" s="54" t="n">
        <v>0</v>
      </c>
      <c r="Q528" s="54" t="n">
        <v>111385.356</v>
      </c>
      <c r="R528" s="54" t="n">
        <v>3341560.68</v>
      </c>
      <c r="S528" s="54" t="n">
        <f aca="false" ca="false" dt2D="false" dtr="false" t="normal">+Z528-M528</f>
        <v>0</v>
      </c>
      <c r="T528" s="54" t="n">
        <f aca="false" ca="false" dt2D="false" dtr="false" t="normal">$M528/($J528+$K528)</f>
        <v>6023.168875804465</v>
      </c>
      <c r="U528" s="54" t="n">
        <f aca="false" ca="false" dt2D="false" dtr="false" t="normal">$M528/($J528+$K528)</f>
        <v>6023.168875804465</v>
      </c>
      <c r="V528" s="52" t="n">
        <v>2026</v>
      </c>
      <c r="W528" s="81" t="n">
        <v>0</v>
      </c>
      <c r="X528" s="81" t="n">
        <f aca="false" ca="false" dt2D="false" dtr="false" t="normal">+(J528*12.71+K528*25.41)*12</f>
        <v>111385.356</v>
      </c>
      <c r="Y528" s="81" t="n">
        <f aca="false" ca="false" dt2D="false" dtr="false" t="normal">+(J528*12.71+K528*25.41)*12*30</f>
        <v>3341560.68</v>
      </c>
      <c r="Z528" s="72" t="n">
        <f aca="false" ca="true" dt2D="false" dtr="false" t="normal">SUBTOTAL(9, AA528:AO528)</f>
        <v>4398720.23</v>
      </c>
      <c r="AA528" s="58" t="n">
        <v>2990229.99</v>
      </c>
      <c r="AB528" s="58" t="n"/>
      <c r="AC528" s="58" t="n"/>
      <c r="AD528" s="58" t="n"/>
      <c r="AE528" s="58" t="n"/>
      <c r="AF528" s="58" t="n"/>
      <c r="AG528" s="58" t="n">
        <v>0</v>
      </c>
      <c r="AH528" s="58" t="n"/>
      <c r="AI528" s="58" t="n"/>
      <c r="AJ528" s="58" t="n"/>
      <c r="AK528" s="63" t="n"/>
      <c r="AL528" s="58" t="n"/>
      <c r="AM528" s="58" t="n">
        <v>1075234.27</v>
      </c>
      <c r="AN528" s="58" t="n">
        <v>114239.08</v>
      </c>
      <c r="AO528" s="58" t="n">
        <v>219016.89</v>
      </c>
      <c r="AP528" s="4" t="n">
        <f aca="false" ca="false" dt2D="false" dtr="false" t="normal">COUNTIF(AA528:AL528, "&gt;0")</f>
        <v>1</v>
      </c>
      <c r="AQ528" s="4" t="n">
        <f aca="false" ca="false" dt2D="false" dtr="false" t="normal">COUNTIF(AM528:AO528, "&gt;0")</f>
        <v>3</v>
      </c>
      <c r="AR528" s="4" t="n">
        <f aca="false" ca="false" dt2D="false" dtr="false" t="normal">+AP528+AQ528</f>
        <v>4</v>
      </c>
    </row>
    <row customHeight="true" ht="11.25" outlineLevel="0" r="529">
      <c r="A529" s="49" t="n">
        <f aca="false" ca="false" dt2D="false" dtr="false" t="normal">+A527+1</f>
        <v>506</v>
      </c>
      <c r="B529" s="49" t="n">
        <f aca="false" ca="false" dt2D="false" dtr="false" t="normal">+B528+1</f>
        <v>286</v>
      </c>
      <c r="C529" s="50" t="s">
        <v>296</v>
      </c>
      <c r="D529" s="49" t="s">
        <v>645</v>
      </c>
      <c r="E529" s="53" t="s">
        <v>82</v>
      </c>
      <c r="F529" s="52" t="s">
        <v>56</v>
      </c>
      <c r="G529" s="52" t="n">
        <v>5</v>
      </c>
      <c r="H529" s="52" t="n">
        <v>3</v>
      </c>
      <c r="I529" s="53" t="n">
        <v>2949.9</v>
      </c>
      <c r="J529" s="53" t="n">
        <v>2949.9</v>
      </c>
      <c r="K529" s="53" t="n">
        <v>0</v>
      </c>
      <c r="L529" s="51" t="n">
        <v>91</v>
      </c>
      <c r="M529" s="54" t="n">
        <f aca="false" ca="false" dt2D="false" dtr="false" t="normal">SUM(N529:R529)</f>
        <v>11925666.84</v>
      </c>
      <c r="N529" s="54" t="n"/>
      <c r="O529" s="54" t="n"/>
      <c r="P529" s="54" t="n">
        <v>0</v>
      </c>
      <c r="Q529" s="54" t="n">
        <v>449918.748</v>
      </c>
      <c r="R529" s="54" t="n">
        <v>11475748.092</v>
      </c>
      <c r="S529" s="54" t="n">
        <f aca="false" ca="false" dt2D="false" dtr="false" t="normal">+Z529-M529</f>
        <v>0</v>
      </c>
      <c r="T529" s="54" t="n">
        <f aca="false" ca="false" dt2D="false" dtr="false" t="normal">$M529/($J529+$K529)</f>
        <v>4042.7359707108712</v>
      </c>
      <c r="U529" s="54" t="n">
        <f aca="false" ca="false" dt2D="false" dtr="false" t="normal">$M529/($J529+$K529)</f>
        <v>4042.7359707108712</v>
      </c>
      <c r="V529" s="52" t="n">
        <v>2026</v>
      </c>
      <c r="W529" s="56" t="n">
        <v>0</v>
      </c>
      <c r="X529" s="56" t="n">
        <f aca="false" ca="false" dt2D="false" dtr="false" t="normal">+(J529*12.71+K529*25.41)*12</f>
        <v>449918.7480000001</v>
      </c>
      <c r="Y529" s="56" t="n">
        <f aca="false" ca="false" dt2D="false" dtr="false" t="normal">+(J529*12.71+K529*25.41)*12*30-'[3]Лист1'!$AQ$467</f>
        <v>11774261.440000003</v>
      </c>
      <c r="Z529" s="72" t="n">
        <f aca="false" ca="true" dt2D="false" dtr="false" t="normal">SUBTOTAL(9, AA529:AO529)</f>
        <v>11925666.84</v>
      </c>
      <c r="AA529" s="59" t="n">
        <v>6428842.39</v>
      </c>
      <c r="AB529" s="59" t="n">
        <v>1825378.91</v>
      </c>
      <c r="AC529" s="58" t="n"/>
      <c r="AD529" s="58" t="n">
        <v>3089873.88</v>
      </c>
      <c r="AE529" s="58" t="n"/>
      <c r="AF529" s="58" t="n"/>
      <c r="AG529" s="58" t="n"/>
      <c r="AH529" s="58" t="n"/>
      <c r="AI529" s="58" t="n"/>
      <c r="AJ529" s="58" t="n"/>
      <c r="AK529" s="58" t="n"/>
      <c r="AL529" s="58" t="n"/>
      <c r="AM529" s="58" t="n">
        <v>477287.92</v>
      </c>
      <c r="AN529" s="58" t="n">
        <v>36714.46</v>
      </c>
      <c r="AO529" s="58" t="n">
        <v>67569.28</v>
      </c>
      <c r="AP529" s="4" t="n">
        <f aca="false" ca="false" dt2D="false" dtr="false" t="normal">COUNTIF(AA529:AL529, "&gt;0")</f>
        <v>3</v>
      </c>
      <c r="AQ529" s="4" t="n">
        <f aca="false" ca="false" dt2D="false" dtr="false" t="normal">COUNTIF(AM529:AO529, "&gt;0")</f>
        <v>3</v>
      </c>
      <c r="AR529" s="4" t="n">
        <f aca="false" ca="false" dt2D="false" dtr="false" t="normal">+AP529+AQ529</f>
        <v>6</v>
      </c>
    </row>
    <row customHeight="true" ht="12.75" outlineLevel="0" r="530">
      <c r="A530" s="49" t="n">
        <f aca="false" ca="false" dt2D="false" dtr="false" t="normal">+A529+1</f>
        <v>507</v>
      </c>
      <c r="B530" s="49" t="n">
        <f aca="false" ca="false" dt2D="false" dtr="false" t="normal">+B529+1</f>
        <v>287</v>
      </c>
      <c r="C530" s="50" t="s">
        <v>296</v>
      </c>
      <c r="D530" s="49" t="s">
        <v>646</v>
      </c>
      <c r="E530" s="53" t="s">
        <v>188</v>
      </c>
      <c r="F530" s="52" t="s">
        <v>56</v>
      </c>
      <c r="G530" s="52" t="n">
        <v>5</v>
      </c>
      <c r="H530" s="52" t="n">
        <v>3</v>
      </c>
      <c r="I530" s="53" t="n">
        <v>2966.3</v>
      </c>
      <c r="J530" s="53" t="n">
        <v>2966.3</v>
      </c>
      <c r="K530" s="53" t="n">
        <v>0</v>
      </c>
      <c r="L530" s="51" t="n">
        <v>107</v>
      </c>
      <c r="M530" s="54" t="n">
        <f aca="false" ca="false" dt2D="false" dtr="false" t="normal">SUM(N530:R530)</f>
        <v>3691856.9899999998</v>
      </c>
      <c r="N530" s="54" t="n"/>
      <c r="O530" s="54" t="n"/>
      <c r="P530" s="54" t="n">
        <v>0</v>
      </c>
      <c r="Q530" s="54" t="n">
        <v>452420.076</v>
      </c>
      <c r="R530" s="54" t="n">
        <v>3239436.914</v>
      </c>
      <c r="S530" s="54" t="n">
        <f aca="false" ca="false" dt2D="false" dtr="false" t="normal">+Z530-M530</f>
        <v>0</v>
      </c>
      <c r="T530" s="54" t="n">
        <f aca="false" ca="false" dt2D="false" dtr="false" t="normal">$M530/($J530+$K530)</f>
        <v>1244.600003371203</v>
      </c>
      <c r="U530" s="54" t="n">
        <f aca="false" ca="false" dt2D="false" dtr="false" t="normal">$M530/($J530+$K530)</f>
        <v>1244.600003371203</v>
      </c>
      <c r="V530" s="52" t="n">
        <v>2026</v>
      </c>
      <c r="W530" s="56" t="n">
        <v>0</v>
      </c>
      <c r="X530" s="56" t="n">
        <f aca="false" ca="false" dt2D="false" dtr="false" t="normal">+(J530*12.71+K530*25.41)*12</f>
        <v>452420.076</v>
      </c>
      <c r="Y530" s="56" t="n">
        <f aca="false" ca="false" dt2D="false" dtr="false" t="normal">+(J530*12.71+K530*25.41)*12*30-'[3]Лист1'!$AQ$469</f>
        <v>13218082.75</v>
      </c>
      <c r="Z530" s="72" t="n">
        <f aca="false" ca="true" dt2D="false" dtr="false" t="normal">SUBTOTAL(9, AA530:AO530)</f>
        <v>3691856.9899999998</v>
      </c>
      <c r="AA530" s="58" t="n"/>
      <c r="AB530" s="58" t="n"/>
      <c r="AC530" s="58" t="n"/>
      <c r="AD530" s="58" t="n">
        <v>3107052.07</v>
      </c>
      <c r="AE530" s="58" t="n"/>
      <c r="AF530" s="58" t="n"/>
      <c r="AG530" s="58" t="n">
        <v>0</v>
      </c>
      <c r="AH530" s="58" t="n"/>
      <c r="AI530" s="58" t="n"/>
      <c r="AJ530" s="58" t="n"/>
      <c r="AK530" s="58" t="n"/>
      <c r="AL530" s="58" t="n"/>
      <c r="AM530" s="58" t="n">
        <v>479941.41</v>
      </c>
      <c r="AN530" s="58" t="n">
        <v>36918.57</v>
      </c>
      <c r="AO530" s="58" t="n">
        <v>67944.94</v>
      </c>
      <c r="AP530" s="4" t="n">
        <f aca="false" ca="false" dt2D="false" dtr="false" t="normal">COUNTIF(AA530:AL530, "&gt;0")</f>
        <v>1</v>
      </c>
      <c r="AQ530" s="4" t="n">
        <f aca="false" ca="false" dt2D="false" dtr="false" t="normal">COUNTIF(AM530:AO530, "&gt;0")</f>
        <v>3</v>
      </c>
      <c r="AR530" s="4" t="n">
        <f aca="false" ca="false" dt2D="false" dtr="false" t="normal">+AP530+AQ530</f>
        <v>4</v>
      </c>
    </row>
    <row customHeight="true" ht="12.75" outlineLevel="0" r="531">
      <c r="A531" s="49" t="n">
        <f aca="false" ca="false" dt2D="false" dtr="false" t="normal">+A530+1</f>
        <v>508</v>
      </c>
      <c r="B531" s="49" t="n">
        <f aca="false" ca="false" dt2D="false" dtr="false" t="normal">+B530+1</f>
        <v>288</v>
      </c>
      <c r="C531" s="50" t="s">
        <v>327</v>
      </c>
      <c r="D531" s="49" t="s">
        <v>647</v>
      </c>
      <c r="E531" s="53" t="s">
        <v>65</v>
      </c>
      <c r="F531" s="52" t="s">
        <v>56</v>
      </c>
      <c r="G531" s="52" t="n">
        <v>4</v>
      </c>
      <c r="H531" s="52" t="n">
        <v>4</v>
      </c>
      <c r="I531" s="53" t="n">
        <v>2715.2</v>
      </c>
      <c r="J531" s="53" t="n">
        <v>2715.2</v>
      </c>
      <c r="K531" s="53" t="n">
        <v>0</v>
      </c>
      <c r="L531" s="51" t="n">
        <v>134</v>
      </c>
      <c r="M531" s="54" t="n">
        <f aca="false" ca="false" dt2D="false" dtr="false" t="normal">SUM(N531:R531)</f>
        <v>13706505.309999999</v>
      </c>
      <c r="N531" s="54" t="n"/>
      <c r="O531" s="54" t="n">
        <v>2230774.378</v>
      </c>
      <c r="P531" s="54" t="n">
        <v>0</v>
      </c>
      <c r="Q531" s="54" t="n">
        <v>422919.552</v>
      </c>
      <c r="R531" s="54" t="n">
        <v>11052811.38</v>
      </c>
      <c r="S531" s="54" t="n">
        <f aca="false" ca="false" dt2D="false" dtr="false" t="normal">+Z531-M531</f>
        <v>0</v>
      </c>
      <c r="T531" s="54" t="n">
        <f aca="false" ca="false" dt2D="false" dtr="false" t="normal">$M531/($J531+$K531)</f>
        <v>5048.064713464938</v>
      </c>
      <c r="U531" s="54" t="n">
        <f aca="false" ca="false" dt2D="false" dtr="false" t="normal">$M531/($J531+$K531)</f>
        <v>5048.064713464938</v>
      </c>
      <c r="V531" s="52" t="n">
        <v>2026</v>
      </c>
      <c r="W531" s="56" t="n">
        <v>0</v>
      </c>
      <c r="X531" s="56" t="n">
        <f aca="false" ca="false" dt2D="false" dtr="false" t="normal">+(J531*12.98+K531*25.97)*12</f>
        <v>422919.552</v>
      </c>
      <c r="Y531" s="56" t="n">
        <f aca="false" ca="false" dt2D="false" dtr="false" t="normal">+(J531*12.98+K531*25.97)*12*30-'[3]Лист1'!$AQ$512</f>
        <v>11052811.38</v>
      </c>
      <c r="Z531" s="72" t="n">
        <f aca="false" ca="true" dt2D="false" dtr="false" t="normal">SUBTOTAL(9, AA531:AO531)</f>
        <v>13706505.309999999</v>
      </c>
      <c r="AA531" s="58" t="n"/>
      <c r="AB531" s="58" t="n">
        <v>2653605.42</v>
      </c>
      <c r="AC531" s="58" t="n"/>
      <c r="AD531" s="58" t="n"/>
      <c r="AE531" s="58" t="n">
        <v>1072572.95</v>
      </c>
      <c r="AF531" s="58" t="n"/>
      <c r="AG531" s="58" t="n">
        <v>0</v>
      </c>
      <c r="AH531" s="58" t="n"/>
      <c r="AI531" s="58" t="n"/>
      <c r="AJ531" s="58" t="n"/>
      <c r="AK531" s="58" t="n">
        <v>6972111.06</v>
      </c>
      <c r="AL531" s="63" t="n"/>
      <c r="AM531" s="58" t="n">
        <v>2407893.66</v>
      </c>
      <c r="AN531" s="58" t="n">
        <v>209020.44</v>
      </c>
      <c r="AO531" s="58" t="n">
        <v>391301.78</v>
      </c>
      <c r="AP531" s="4" t="n">
        <f aca="false" ca="false" dt2D="false" dtr="false" t="normal">COUNTIF(AA531:AL531, "&gt;0")</f>
        <v>3</v>
      </c>
      <c r="AQ531" s="4" t="n">
        <f aca="false" ca="false" dt2D="false" dtr="false" t="normal">COUNTIF(AM531:AO531, "&gt;0")</f>
        <v>3</v>
      </c>
      <c r="AR531" s="4" t="n">
        <f aca="false" ca="false" dt2D="false" dtr="false" t="normal">+AP531+AQ531</f>
        <v>6</v>
      </c>
    </row>
    <row customFormat="true" customHeight="true" ht="12.75" outlineLevel="0" r="532" s="61">
      <c r="A532" s="73" t="n"/>
      <c r="B532" s="73" t="n"/>
      <c r="C532" s="73" t="n"/>
      <c r="D532" s="45" t="n">
        <v>2027</v>
      </c>
      <c r="E532" s="74" t="n"/>
      <c r="F532" s="75" t="n"/>
      <c r="G532" s="75" t="n"/>
      <c r="H532" s="75" t="n"/>
      <c r="I532" s="48" t="n">
        <f aca="false" ca="false" dt2D="false" dtr="false" t="normal">SUM(I533:I771)</f>
        <v>733188.1600000001</v>
      </c>
      <c r="J532" s="48" t="n">
        <f aca="false" ca="false" dt2D="false" dtr="false" t="normal">SUM(J533:J771)</f>
        <v>679776.2600000001</v>
      </c>
      <c r="K532" s="48" t="n">
        <f aca="false" ca="false" dt2D="false" dtr="false" t="normal">SUM(K533:K771)</f>
        <v>43394.160000000025</v>
      </c>
      <c r="L532" s="76" t="n">
        <f aca="false" ca="false" dt2D="false" dtr="false" t="normal">SUM(L533:L771)</f>
        <v>29768</v>
      </c>
      <c r="M532" s="46" t="n">
        <f aca="false" ca="false" dt2D="false" dtr="false" t="normal">SUM(N532:R532)</f>
        <v>3522283904.7007313</v>
      </c>
      <c r="N532" s="46" t="n"/>
      <c r="O532" s="46" t="n">
        <f aca="false" ca="false" dt2D="false" dtr="false" t="normal">SUM(O533:O771)</f>
        <v>437027119.7206901</v>
      </c>
      <c r="P532" s="46" t="n">
        <f aca="false" ca="false" dt2D="false" dtr="false" t="normal">SUM(P533:P771)</f>
        <v>0</v>
      </c>
      <c r="Q532" s="46" t="n">
        <f aca="false" ca="false" dt2D="false" dtr="false" t="normal">SUM(Q533:Q771)</f>
        <v>401302889.25720006</v>
      </c>
      <c r="R532" s="46" t="n">
        <f aca="false" ca="false" dt2D="false" dtr="false" t="normal">SUM(R533:R771)</f>
        <v>2683953895.7228413</v>
      </c>
      <c r="S532" s="46" t="n">
        <f aca="false" ca="false" dt2D="false" dtr="false" t="normal">SUM(S533:S771)</f>
        <v>0</v>
      </c>
      <c r="T532" s="77" t="n"/>
      <c r="U532" s="77" t="n"/>
      <c r="V532" s="48" t="n"/>
      <c r="W532" s="46" t="n">
        <f aca="false" ca="false" dt2D="false" dtr="false" t="normal">SUM(W533:W771)</f>
        <v>237248229.6800001</v>
      </c>
      <c r="X532" s="46" t="n">
        <f aca="false" ca="false" dt2D="false" dtr="false" t="normal">SUM(X533:X771)</f>
        <v>122674337.1252</v>
      </c>
      <c r="Y532" s="46" t="n">
        <f aca="false" ca="false" dt2D="false" dtr="false" t="normal">SUM(Y533:Y771)</f>
        <v>3155775739.895998</v>
      </c>
      <c r="Z532" s="46" t="n">
        <f aca="false" ca="false" dt2D="false" dtr="false" t="normal">SUM(Z533:Z771)</f>
        <v>3522283904.7007303</v>
      </c>
      <c r="AA532" s="46" t="n">
        <f aca="false" ca="false" dt2D="false" dtr="false" t="normal">SUM(AA533:AA771)</f>
        <v>927065016.3900001</v>
      </c>
      <c r="AB532" s="46" t="n">
        <f aca="false" ca="false" dt2D="false" dtr="false" t="normal">SUM(AB533:AB771)</f>
        <v>373531293.74000007</v>
      </c>
      <c r="AC532" s="46" t="n">
        <f aca="false" ca="false" dt2D="false" dtr="false" t="normal">SUM(AC533:AC771)</f>
        <v>309239445.8000001</v>
      </c>
      <c r="AD532" s="46" t="n">
        <f aca="false" ca="false" dt2D="false" dtr="false" t="normal">SUM(AD533:AD771)</f>
        <v>279778435.08</v>
      </c>
      <c r="AE532" s="46" t="n">
        <f aca="false" ca="false" dt2D="false" dtr="false" t="normal">SUM(AE533:AE771)</f>
        <v>50310921.080000006</v>
      </c>
      <c r="AF532" s="46" t="n">
        <f aca="false" ca="false" dt2D="false" dtr="false" t="normal">SUM(AF533:AF771)</f>
        <v>0</v>
      </c>
      <c r="AG532" s="46" t="n">
        <f aca="false" ca="false" dt2D="false" dtr="false" t="normal">SUM(AG533:AG771)</f>
        <v>393379.35000000003</v>
      </c>
      <c r="AH532" s="46" t="n">
        <f aca="false" ca="false" dt2D="false" dtr="false" t="normal">SUM(AH533:AH771)</f>
        <v>64104569.30304</v>
      </c>
      <c r="AI532" s="46" t="n">
        <f aca="false" ca="false" dt2D="false" dtr="false" t="normal">SUM(AI533:AI771)</f>
        <v>269297597.01</v>
      </c>
      <c r="AJ532" s="46" t="n">
        <f aca="false" ca="false" dt2D="false" dtr="false" t="normal">SUM(AJ533:AJ771)</f>
        <v>93911162.52000001</v>
      </c>
      <c r="AK532" s="46" t="n">
        <f aca="false" ca="false" dt2D="false" dtr="false" t="normal">SUM(AK533:AK771)</f>
        <v>243365675.47999996</v>
      </c>
      <c r="AL532" s="46" t="n">
        <f aca="false" ca="false" dt2D="false" dtr="false" t="normal">SUM(AL533:AL771)</f>
        <v>156276252</v>
      </c>
      <c r="AM532" s="46" t="n">
        <f aca="false" ca="false" dt2D="false" dtr="false" t="normal">SUM(AM533:AM771)</f>
        <v>545592244.369863</v>
      </c>
      <c r="AN532" s="46" t="n">
        <f aca="false" ca="false" dt2D="false" dtr="false" t="normal">SUM(AN533:AN771)</f>
        <v>55451081.106822036</v>
      </c>
      <c r="AO532" s="46" t="n">
        <f aca="false" ca="false" dt2D="false" dtr="false" t="normal">SUM(AO533:AO771)</f>
        <v>153966831.4710056</v>
      </c>
      <c r="AP532" s="46" t="n">
        <f aca="false" ca="false" dt2D="false" dtr="false" t="normal">SUM(AP533:AP771)</f>
        <v>525</v>
      </c>
      <c r="AQ532" s="46" t="n">
        <f aca="false" ca="false" dt2D="false" dtr="false" t="normal">SUM(AQ533:AQ771)</f>
        <v>710</v>
      </c>
      <c r="AR532" s="46" t="n">
        <f aca="false" ca="false" dt2D="false" dtr="false" t="normal">SUM(AR533:AR771)</f>
        <v>1235</v>
      </c>
    </row>
    <row customHeight="true" ht="11.25" outlineLevel="0" r="533">
      <c r="A533" s="49" t="n">
        <f aca="false" ca="false" dt2D="false" dtr="false" t="normal">+A531+1</f>
        <v>509</v>
      </c>
      <c r="B533" s="49" t="n">
        <v>1</v>
      </c>
      <c r="C533" s="49" t="s">
        <v>385</v>
      </c>
      <c r="D533" s="49" t="s">
        <v>648</v>
      </c>
      <c r="E533" s="52" t="n">
        <v>1981</v>
      </c>
      <c r="F533" s="52" t="s">
        <v>56</v>
      </c>
      <c r="G533" s="52" t="n">
        <v>2</v>
      </c>
      <c r="H533" s="52" t="n">
        <v>2</v>
      </c>
      <c r="I533" s="52" t="n">
        <v>774.6</v>
      </c>
      <c r="J533" s="52" t="n">
        <v>714.53</v>
      </c>
      <c r="K533" s="52" t="n">
        <v>0</v>
      </c>
      <c r="L533" s="52" t="n">
        <v>28</v>
      </c>
      <c r="M533" s="54" t="n">
        <f aca="false" ca="false" dt2D="false" dtr="false" t="normal">SUM(N533:R533)</f>
        <v>2917560.2099999995</v>
      </c>
      <c r="N533" s="54" t="n"/>
      <c r="O533" s="54" t="n">
        <v>332696.53</v>
      </c>
      <c r="P533" s="54" t="n"/>
      <c r="Q533" s="54" t="n">
        <v>108980.1156</v>
      </c>
      <c r="R533" s="54" t="n">
        <v>2475883.5644</v>
      </c>
      <c r="S533" s="54" t="n">
        <f aca="false" ca="false" dt2D="false" dtr="false" t="normal">+Z533-M533</f>
        <v>0</v>
      </c>
      <c r="T533" s="54" t="n">
        <f aca="false" ca="false" dt2D="false" dtr="false" t="normal">$M533/($J533+$K533)</f>
        <v>4083.1878437574346</v>
      </c>
      <c r="U533" s="54" t="n">
        <f aca="false" ca="false" dt2D="false" dtr="false" t="normal">$M533/($J533+$K533)</f>
        <v>4083.1878437574346</v>
      </c>
      <c r="V533" s="52" t="n">
        <v>2027</v>
      </c>
      <c r="W533" s="56" t="n">
        <v>0</v>
      </c>
      <c r="X533" s="56" t="n">
        <f aca="false" ca="false" dt2D="false" dtr="false" t="normal">+(J533*12.71+K533*25.41)*12</f>
        <v>108980.11560000002</v>
      </c>
      <c r="Y533" s="56" t="n">
        <f aca="false" ca="false" dt2D="false" dtr="false" t="normal">+(J533*12.71+K533*25.41)*12*30-'[3]Лист1'!$AQ$38</f>
        <v>2546969.2780000004</v>
      </c>
      <c r="Z533" s="72" t="n">
        <f aca="false" ca="true" dt2D="false" dtr="false" t="normal">SUBTOTAL(9, AA533:AO533)</f>
        <v>2917560.21</v>
      </c>
      <c r="AA533" s="58" t="n">
        <v>2564316.59</v>
      </c>
      <c r="AB533" s="58" t="n"/>
      <c r="AC533" s="58" t="n"/>
      <c r="AD533" s="58" t="n"/>
      <c r="AE533" s="58" t="n"/>
      <c r="AF533" s="58" t="n"/>
      <c r="AG533" s="58" t="n">
        <v>264228.83</v>
      </c>
      <c r="AH533" s="58" t="n"/>
      <c r="AI533" s="58" t="n"/>
      <c r="AJ533" s="58" t="n"/>
      <c r="AK533" s="58" t="n"/>
      <c r="AL533" s="58" t="n"/>
      <c r="AM533" s="58" t="n"/>
      <c r="AN533" s="58" t="n"/>
      <c r="AO533" s="58" t="n">
        <v>89014.79</v>
      </c>
      <c r="AP533" s="4" t="n">
        <f aca="false" ca="false" dt2D="false" dtr="false" t="normal">COUNTIF(AA533:AL533, "&gt;0")</f>
        <v>2</v>
      </c>
      <c r="AQ533" s="4" t="n">
        <f aca="false" ca="false" dt2D="false" dtr="false" t="normal">COUNTIF(AM533:AO533, "&gt;0")</f>
        <v>1</v>
      </c>
      <c r="AR533" s="4" t="n">
        <f aca="false" ca="false" dt2D="false" dtr="false" t="normal">+AP533+AQ533</f>
        <v>3</v>
      </c>
    </row>
    <row customHeight="true" ht="11.25" outlineLevel="0" r="534">
      <c r="A534" s="49" t="n">
        <f aca="false" ca="false" dt2D="false" dtr="false" t="normal">+A533+1</f>
        <v>510</v>
      </c>
      <c r="B534" s="49" t="n">
        <f aca="false" ca="false" dt2D="false" dtr="false" t="normal">+B533+1</f>
        <v>2</v>
      </c>
      <c r="C534" s="49" t="s">
        <v>392</v>
      </c>
      <c r="D534" s="49" t="s">
        <v>649</v>
      </c>
      <c r="E534" s="52" t="n">
        <v>1989</v>
      </c>
      <c r="F534" s="52" t="s">
        <v>56</v>
      </c>
      <c r="G534" s="52" t="n">
        <v>2</v>
      </c>
      <c r="H534" s="52" t="n">
        <v>1</v>
      </c>
      <c r="I534" s="52" t="n">
        <v>390.65</v>
      </c>
      <c r="J534" s="52" t="n">
        <v>349.25</v>
      </c>
      <c r="K534" s="52" t="n">
        <v>0</v>
      </c>
      <c r="L534" s="52" t="n">
        <v>1</v>
      </c>
      <c r="M534" s="54" t="n">
        <f aca="false" ca="false" dt2D="false" dtr="false" t="normal">SUM(N534:R534)</f>
        <v>1512083.62</v>
      </c>
      <c r="N534" s="54" t="n"/>
      <c r="O534" s="54" t="n">
        <v>624991.16</v>
      </c>
      <c r="P534" s="54" t="n"/>
      <c r="Q534" s="54" t="n">
        <v>53267.61</v>
      </c>
      <c r="R534" s="54" t="n">
        <v>833824.85</v>
      </c>
      <c r="S534" s="54" t="n">
        <f aca="false" ca="false" dt2D="false" dtr="false" t="normal">+Z534-M534</f>
        <v>0</v>
      </c>
      <c r="T534" s="54" t="n">
        <f aca="false" ca="false" dt2D="false" dtr="false" t="normal">$M534/($J534+$K534)</f>
        <v>4329.516449534717</v>
      </c>
      <c r="U534" s="54" t="n">
        <f aca="false" ca="false" dt2D="false" dtr="false" t="normal">$M534/($J534+$K534)</f>
        <v>4329.516449534717</v>
      </c>
      <c r="V534" s="52" t="n">
        <v>2027</v>
      </c>
      <c r="W534" s="56" t="n">
        <v>0</v>
      </c>
      <c r="X534" s="56" t="n">
        <f aca="false" ca="false" dt2D="false" dtr="false" t="normal">+(J534*12.71+K534*25.41)*12</f>
        <v>53267.61000000001</v>
      </c>
      <c r="Y534" s="56" t="n">
        <f aca="false" ca="false" dt2D="false" dtr="false" t="normal">+(J534*12.71+K534*25.41)*12*30-'[3]Лист1'!$AQ$47</f>
        <v>1333919.7800000003</v>
      </c>
      <c r="Z534" s="72" t="n">
        <f aca="false" ca="true" dt2D="false" dtr="false" t="normal">SUBTOTAL(9, AA534:AO534)</f>
        <v>1512083.62</v>
      </c>
      <c r="AA534" s="58" t="n">
        <v>1317992.1</v>
      </c>
      <c r="AB534" s="58" t="n"/>
      <c r="AC534" s="58" t="n"/>
      <c r="AD534" s="58" t="n"/>
      <c r="AE534" s="58" t="n">
        <v>0</v>
      </c>
      <c r="AF534" s="58" t="n"/>
      <c r="AG534" s="58" t="n">
        <v>129150.52</v>
      </c>
      <c r="AH534" s="58" t="n">
        <v>0</v>
      </c>
      <c r="AI534" s="58" t="n">
        <v>0</v>
      </c>
      <c r="AJ534" s="58" t="n">
        <v>0</v>
      </c>
      <c r="AK534" s="58" t="n">
        <v>0</v>
      </c>
      <c r="AL534" s="58" t="n">
        <v>0</v>
      </c>
      <c r="AM534" s="58" t="n"/>
      <c r="AN534" s="58" t="n"/>
      <c r="AO534" s="58" t="n">
        <v>64941</v>
      </c>
      <c r="AP534" s="4" t="n">
        <f aca="false" ca="false" dt2D="false" dtr="false" t="normal">COUNTIF(AA534:AL534, "&gt;0")</f>
        <v>2</v>
      </c>
      <c r="AQ534" s="4" t="n">
        <f aca="false" ca="false" dt2D="false" dtr="false" t="normal">COUNTIF(AM534:AO534, "&gt;0")</f>
        <v>1</v>
      </c>
      <c r="AR534" s="4" t="n">
        <f aca="false" ca="false" dt2D="false" dtr="false" t="normal">+AP534+AQ534</f>
        <v>3</v>
      </c>
    </row>
    <row customHeight="true" ht="12.75" outlineLevel="0" r="535">
      <c r="A535" s="49" t="n">
        <f aca="false" ca="false" dt2D="false" dtr="false" t="normal">+A534+1</f>
        <v>511</v>
      </c>
      <c r="B535" s="49" t="n">
        <f aca="false" ca="false" dt2D="false" dtr="false" t="normal">+B534+1</f>
        <v>3</v>
      </c>
      <c r="C535" s="50" t="s">
        <v>222</v>
      </c>
      <c r="D535" s="49" t="s">
        <v>650</v>
      </c>
      <c r="E535" s="53" t="s">
        <v>67</v>
      </c>
      <c r="F535" s="52" t="s">
        <v>56</v>
      </c>
      <c r="G535" s="52" t="n">
        <v>2</v>
      </c>
      <c r="H535" s="52" t="n">
        <v>2</v>
      </c>
      <c r="I535" s="53" t="n">
        <v>831.7</v>
      </c>
      <c r="J535" s="53" t="n">
        <v>831.7</v>
      </c>
      <c r="K535" s="53" t="n">
        <v>0</v>
      </c>
      <c r="L535" s="51" t="n">
        <v>42</v>
      </c>
      <c r="M535" s="54" t="n">
        <f aca="false" ca="false" dt2D="false" dtr="false" t="normal">SUM(N535:R535)</f>
        <v>8197443.27</v>
      </c>
      <c r="N535" s="54" t="n"/>
      <c r="O535" s="54" t="n">
        <v>5129432.52</v>
      </c>
      <c r="P535" s="54" t="n">
        <v>0</v>
      </c>
      <c r="Q535" s="54" t="n">
        <v>828085.304</v>
      </c>
      <c r="R535" s="54" t="n">
        <v>2239925.446</v>
      </c>
      <c r="S535" s="54" t="n">
        <f aca="false" ca="false" dt2D="false" dtr="false" t="normal">+Z535-M535</f>
        <v>0</v>
      </c>
      <c r="T535" s="54" t="n">
        <f aca="false" ca="false" dt2D="false" dtr="false" t="normal">$M535/($J535+$K535)</f>
        <v>9856.250174341709</v>
      </c>
      <c r="U535" s="54" t="n">
        <f aca="false" ca="false" dt2D="false" dtr="false" t="normal">$M535/($J535+$K535)</f>
        <v>9856.250174341709</v>
      </c>
      <c r="V535" s="52" t="n">
        <v>2027</v>
      </c>
      <c r="W535" s="56" t="n">
        <v>701234.42</v>
      </c>
      <c r="X535" s="56" t="n">
        <f aca="false" ca="false" dt2D="false" dtr="false" t="normal">+(J535*12.71+K535*25.41)*12</f>
        <v>126850.88400000002</v>
      </c>
      <c r="Y535" s="56" t="n">
        <f aca="false" ca="false" dt2D="false" dtr="false" t="normal">+(J535*12.71+K535*25.41)*12*30</f>
        <v>3805526.5200000005</v>
      </c>
      <c r="Z535" s="72" t="n">
        <f aca="false" ca="true" dt2D="false" dtr="false" t="normal">SUBTOTAL(9, AA535:AO535)</f>
        <v>8197443.2700000005</v>
      </c>
      <c r="AA535" s="58" t="n">
        <v>2893728.81</v>
      </c>
      <c r="AB535" s="58" t="n">
        <v>1760790.05</v>
      </c>
      <c r="AC535" s="58" t="n">
        <v>829688.95</v>
      </c>
      <c r="AD535" s="58" t="n">
        <v>707080.94</v>
      </c>
      <c r="AE535" s="58" t="n"/>
      <c r="AF535" s="58" t="n"/>
      <c r="AG535" s="58" t="n">
        <v>0</v>
      </c>
      <c r="AH535" s="58" t="n"/>
      <c r="AI535" s="63" t="n"/>
      <c r="AJ535" s="58" t="n"/>
      <c r="AK535" s="58" t="n"/>
      <c r="AL535" s="58" t="n"/>
      <c r="AM535" s="58" t="n">
        <v>1522020.4</v>
      </c>
      <c r="AN535" s="58" t="n">
        <v>165685.04</v>
      </c>
      <c r="AO535" s="58" t="n">
        <v>318449.08</v>
      </c>
      <c r="AP535" s="4" t="n">
        <f aca="false" ca="false" dt2D="false" dtr="false" t="normal">COUNTIF(AA535:AL535, "&gt;0")</f>
        <v>4</v>
      </c>
      <c r="AQ535" s="4" t="n">
        <f aca="false" ca="false" dt2D="false" dtr="false" t="normal">COUNTIF(AM535:AO535, "&gt;0")</f>
        <v>3</v>
      </c>
      <c r="AR535" s="4" t="n">
        <f aca="false" ca="false" dt2D="false" dtr="false" t="normal">+AP535+AQ535</f>
        <v>7</v>
      </c>
    </row>
    <row customHeight="true" ht="12.75" outlineLevel="0" r="536">
      <c r="A536" s="49" t="n">
        <f aca="false" ca="false" dt2D="false" dtr="false" t="normal">+A535+1</f>
        <v>512</v>
      </c>
      <c r="B536" s="49" t="n">
        <f aca="false" ca="false" dt2D="false" dtr="false" t="normal">+B535+1</f>
        <v>4</v>
      </c>
      <c r="C536" s="50" t="s">
        <v>222</v>
      </c>
      <c r="D536" s="49" t="s">
        <v>651</v>
      </c>
      <c r="E536" s="53" t="s">
        <v>67</v>
      </c>
      <c r="F536" s="52" t="s">
        <v>56</v>
      </c>
      <c r="G536" s="52" t="n">
        <v>3</v>
      </c>
      <c r="H536" s="52" t="n">
        <v>2</v>
      </c>
      <c r="I536" s="53" t="n">
        <v>953.33</v>
      </c>
      <c r="J536" s="53" t="n">
        <v>953.33</v>
      </c>
      <c r="K536" s="53" t="n">
        <v>0</v>
      </c>
      <c r="L536" s="51" t="n">
        <v>30</v>
      </c>
      <c r="M536" s="54" t="n">
        <f aca="false" ca="false" dt2D="false" dtr="false" t="normal">SUM(N536:R536)</f>
        <v>9396258.95</v>
      </c>
      <c r="N536" s="54" t="n"/>
      <c r="O536" s="54" t="n">
        <v>5874641.43</v>
      </c>
      <c r="P536" s="54" t="n">
        <v>0</v>
      </c>
      <c r="Q536" s="54" t="n">
        <v>969235.6316</v>
      </c>
      <c r="R536" s="54" t="n">
        <v>2552381.8884</v>
      </c>
      <c r="S536" s="54" t="n">
        <f aca="false" ca="false" dt2D="false" dtr="false" t="normal">+Z536-M536</f>
        <v>0</v>
      </c>
      <c r="T536" s="54" t="n">
        <f aca="false" ca="false" dt2D="false" dtr="false" t="normal">$M536/($J536+$K536)</f>
        <v>9856.250144231273</v>
      </c>
      <c r="U536" s="54" t="n">
        <f aca="false" ca="false" dt2D="false" dtr="false" t="normal">$M536/($J536+$K536)</f>
        <v>9856.250144231273</v>
      </c>
      <c r="V536" s="52" t="n">
        <v>2027</v>
      </c>
      <c r="W536" s="56" t="n">
        <v>823833.74</v>
      </c>
      <c r="X536" s="56" t="n">
        <f aca="false" ca="false" dt2D="false" dtr="false" t="normal">+(J536*12.71+K536*25.41)*12</f>
        <v>145401.89160000003</v>
      </c>
      <c r="Y536" s="56" t="n">
        <f aca="false" ca="false" dt2D="false" dtr="false" t="normal">+(J536*12.71+K536*25.41)*12*30</f>
        <v>4362056.748000001</v>
      </c>
      <c r="Z536" s="72" t="n">
        <f aca="false" ca="true" dt2D="false" dtr="false" t="normal">SUBTOTAL(9, AA536:AO536)</f>
        <v>9396258.95</v>
      </c>
      <c r="AA536" s="58" t="n">
        <v>3316915.33</v>
      </c>
      <c r="AB536" s="58" t="n">
        <v>2018292.62</v>
      </c>
      <c r="AC536" s="58" t="n">
        <v>951024.85</v>
      </c>
      <c r="AD536" s="58" t="n">
        <v>810486.32</v>
      </c>
      <c r="AE536" s="58" t="n"/>
      <c r="AF536" s="58" t="n"/>
      <c r="AG536" s="58" t="n">
        <v>0</v>
      </c>
      <c r="AH536" s="58" t="n"/>
      <c r="AI536" s="63" t="n"/>
      <c r="AJ536" s="58" t="n"/>
      <c r="AK536" s="58" t="n"/>
      <c r="AL536" s="58" t="n"/>
      <c r="AM536" s="58" t="n">
        <v>1744604.67</v>
      </c>
      <c r="AN536" s="58" t="n">
        <v>189915.25</v>
      </c>
      <c r="AO536" s="58" t="n">
        <v>365019.91</v>
      </c>
      <c r="AP536" s="4" t="n">
        <f aca="false" ca="false" dt2D="false" dtr="false" t="normal">COUNTIF(AA536:AL536, "&gt;0")</f>
        <v>4</v>
      </c>
      <c r="AQ536" s="4" t="n">
        <f aca="false" ca="false" dt2D="false" dtr="false" t="normal">COUNTIF(AM536:AO536, "&gt;0")</f>
        <v>3</v>
      </c>
      <c r="AR536" s="4" t="n">
        <f aca="false" ca="false" dt2D="false" dtr="false" t="normal">+AP536+AQ536</f>
        <v>7</v>
      </c>
    </row>
    <row customHeight="true" ht="12.75" outlineLevel="0" r="537">
      <c r="A537" s="49" t="n">
        <f aca="false" ca="false" dt2D="false" dtr="false" t="normal">+A536+1</f>
        <v>513</v>
      </c>
      <c r="B537" s="49" t="n">
        <f aca="false" ca="false" dt2D="false" dtr="false" t="normal">+B536+1</f>
        <v>5</v>
      </c>
      <c r="C537" s="50" t="s">
        <v>222</v>
      </c>
      <c r="D537" s="49" t="s">
        <v>652</v>
      </c>
      <c r="E537" s="53" t="s">
        <v>85</v>
      </c>
      <c r="F537" s="52" t="s">
        <v>56</v>
      </c>
      <c r="G537" s="52" t="n">
        <v>5</v>
      </c>
      <c r="H537" s="52" t="n">
        <v>2</v>
      </c>
      <c r="I537" s="53" t="n">
        <v>2333.57</v>
      </c>
      <c r="J537" s="53" t="n">
        <v>1625.84</v>
      </c>
      <c r="K537" s="53" t="n">
        <v>707.73</v>
      </c>
      <c r="L537" s="51" t="n">
        <v>58</v>
      </c>
      <c r="M537" s="54" t="n">
        <f aca="false" ca="false" dt2D="false" dtr="false" t="normal">SUM(N537:R537)</f>
        <v>17305956.53</v>
      </c>
      <c r="N537" s="54" t="n"/>
      <c r="O537" s="54" t="n">
        <v>1467392.81</v>
      </c>
      <c r="P537" s="54" t="n">
        <v>0</v>
      </c>
      <c r="Q537" s="54" t="n">
        <v>1794112.2484</v>
      </c>
      <c r="R537" s="54" t="n">
        <v>14044451.4716</v>
      </c>
      <c r="S537" s="54" t="n">
        <f aca="false" ca="false" dt2D="false" dtr="false" t="normal">+Z537-M537</f>
        <v>0</v>
      </c>
      <c r="T537" s="54" t="n">
        <f aca="false" ca="false" dt2D="false" dtr="false" t="normal">$M537/($J537+$K537)</f>
        <v>7416.0863098171485</v>
      </c>
      <c r="U537" s="54" t="n">
        <f aca="false" ca="false" dt2D="false" dtr="false" t="normal">$M537/($J537+$K537)</f>
        <v>7416.0863098171485</v>
      </c>
      <c r="V537" s="52" t="n">
        <v>2027</v>
      </c>
      <c r="W537" s="56" t="n">
        <v>1330338.1</v>
      </c>
      <c r="X537" s="56" t="n">
        <f aca="false" ca="false" dt2D="false" dtr="false" t="normal">+(J537*12.71+K537*25.41)*12</f>
        <v>463774.14840000006</v>
      </c>
      <c r="Y537" s="56" t="n">
        <f aca="false" ca="false" dt2D="false" dtr="false" t="normal">+(J537*12.71+K537*25.41)*12*30</f>
        <v>13913224.452000001</v>
      </c>
      <c r="Z537" s="72" t="n">
        <f aca="false" ca="true" dt2D="false" dtr="false" t="normal">SUBTOTAL(9, AA537:AO537)</f>
        <v>17305956.53</v>
      </c>
      <c r="AA537" s="58" t="n">
        <v>6368975.47</v>
      </c>
      <c r="AB537" s="58" t="n">
        <v>2575660.58</v>
      </c>
      <c r="AC537" s="58" t="n">
        <v>2756120.23</v>
      </c>
      <c r="AD537" s="58" t="n">
        <v>2076063.19</v>
      </c>
      <c r="AE537" s="58" t="n"/>
      <c r="AF537" s="58" t="n"/>
      <c r="AG537" s="58" t="n">
        <v>0</v>
      </c>
      <c r="AH537" s="58" t="n"/>
      <c r="AI537" s="63" t="n"/>
      <c r="AJ537" s="58" t="n"/>
      <c r="AK537" s="58" t="n"/>
      <c r="AL537" s="58" t="n"/>
      <c r="AM537" s="58" t="n">
        <v>2686385.02</v>
      </c>
      <c r="AN537" s="58" t="n">
        <v>288668.21</v>
      </c>
      <c r="AO537" s="58" t="n">
        <v>554083.83</v>
      </c>
      <c r="AP537" s="4" t="n">
        <f aca="false" ca="false" dt2D="false" dtr="false" t="normal">COUNTIF(AA537:AL537, "&gt;0")</f>
        <v>4</v>
      </c>
      <c r="AQ537" s="4" t="n">
        <f aca="false" ca="false" dt2D="false" dtr="false" t="normal">COUNTIF(AM537:AO537, "&gt;0")</f>
        <v>3</v>
      </c>
      <c r="AR537" s="4" t="n">
        <f aca="false" ca="false" dt2D="false" dtr="false" t="normal">+AP537+AQ537</f>
        <v>7</v>
      </c>
    </row>
    <row customHeight="true" ht="12.75" outlineLevel="0" r="538">
      <c r="A538" s="49" t="n">
        <f aca="false" ca="false" dt2D="false" dtr="false" t="normal">+A537+1</f>
        <v>514</v>
      </c>
      <c r="B538" s="49" t="n">
        <f aca="false" ca="false" dt2D="false" dtr="false" t="normal">+B537+1</f>
        <v>6</v>
      </c>
      <c r="C538" s="50" t="s">
        <v>222</v>
      </c>
      <c r="D538" s="49" t="s">
        <v>653</v>
      </c>
      <c r="E538" s="53" t="s">
        <v>67</v>
      </c>
      <c r="F538" s="52" t="s">
        <v>56</v>
      </c>
      <c r="G538" s="52" t="n">
        <v>5</v>
      </c>
      <c r="H538" s="52" t="n">
        <v>2</v>
      </c>
      <c r="I538" s="53" t="n">
        <v>2220.83</v>
      </c>
      <c r="J538" s="53" t="n">
        <v>1625.4</v>
      </c>
      <c r="K538" s="53" t="n">
        <v>595.43</v>
      </c>
      <c r="L538" s="51" t="n">
        <v>64</v>
      </c>
      <c r="M538" s="54" t="n">
        <f aca="false" ca="false" dt2D="false" dtr="false" t="normal">SUM(N538:R538)</f>
        <v>16469866.950000001</v>
      </c>
      <c r="N538" s="54" t="n"/>
      <c r="O538" s="54" t="n">
        <v>5897676.35</v>
      </c>
      <c r="P538" s="54" t="n">
        <v>0</v>
      </c>
      <c r="Q538" s="54" t="n">
        <v>1823480.7136</v>
      </c>
      <c r="R538" s="54" t="n">
        <v>8748709.8864</v>
      </c>
      <c r="S538" s="54" t="n">
        <f aca="false" ca="false" dt2D="false" dtr="false" t="normal">+Z538-M538</f>
        <v>0</v>
      </c>
      <c r="T538" s="54" t="n">
        <f aca="false" ca="false" dt2D="false" dtr="false" t="normal">$M538/($J538+$K538)</f>
        <v>7416.08630557044</v>
      </c>
      <c r="U538" s="54" t="n">
        <f aca="false" ca="false" dt2D="false" dtr="false" t="normal">$M538/($J538+$K538)</f>
        <v>7416.08630557044</v>
      </c>
      <c r="V538" s="52" t="n">
        <v>2027</v>
      </c>
      <c r="W538" s="56" t="n">
        <v>1394016.19</v>
      </c>
      <c r="X538" s="56" t="n">
        <f aca="false" ca="false" dt2D="false" dtr="false" t="normal">+(J538*12.71+K538*25.41)*12</f>
        <v>429464.52359999996</v>
      </c>
      <c r="Y538" s="56" t="n">
        <f aca="false" ca="false" dt2D="false" dtr="false" t="normal">+(J538*12.71+K538*25.41)*12*30</f>
        <v>12883935.707999999</v>
      </c>
      <c r="Z538" s="72" t="n">
        <f aca="false" ca="true" dt2D="false" dtr="false" t="normal">SUBTOTAL(9, AA538:AO538)</f>
        <v>16469866.950000001</v>
      </c>
      <c r="AA538" s="58" t="n">
        <v>6061275.97</v>
      </c>
      <c r="AB538" s="58" t="n">
        <v>2451224.64</v>
      </c>
      <c r="AC538" s="58" t="n">
        <v>2622965.89</v>
      </c>
      <c r="AD538" s="58" t="n">
        <v>1975763.92</v>
      </c>
      <c r="AE538" s="58" t="n"/>
      <c r="AF538" s="58" t="n"/>
      <c r="AG538" s="58" t="n">
        <v>0</v>
      </c>
      <c r="AH538" s="58" t="n"/>
      <c r="AI538" s="63" t="n"/>
      <c r="AJ538" s="58" t="n"/>
      <c r="AK538" s="58" t="n"/>
      <c r="AL538" s="58" t="n"/>
      <c r="AM538" s="58" t="n">
        <v>2556599.73</v>
      </c>
      <c r="AN538" s="58" t="n">
        <v>274722</v>
      </c>
      <c r="AO538" s="58" t="n">
        <v>527314.8</v>
      </c>
      <c r="AP538" s="4" t="n">
        <f aca="false" ca="false" dt2D="false" dtr="false" t="normal">COUNTIF(AA538:AL538, "&gt;0")</f>
        <v>4</v>
      </c>
      <c r="AQ538" s="4" t="n">
        <f aca="false" ca="false" dt2D="false" dtr="false" t="normal">COUNTIF(AM538:AO538, "&gt;0")</f>
        <v>3</v>
      </c>
      <c r="AR538" s="4" t="n">
        <f aca="false" ca="false" dt2D="false" dtr="false" t="normal">+AP538+AQ538</f>
        <v>7</v>
      </c>
    </row>
    <row customHeight="true" ht="12.75" outlineLevel="0" r="539">
      <c r="A539" s="49" t="n">
        <f aca="false" ca="false" dt2D="false" dtr="false" t="normal">+A538+1</f>
        <v>515</v>
      </c>
      <c r="B539" s="49" t="n">
        <f aca="false" ca="false" dt2D="false" dtr="false" t="normal">+B538+1</f>
        <v>7</v>
      </c>
      <c r="C539" s="50" t="s">
        <v>222</v>
      </c>
      <c r="D539" s="49" t="s">
        <v>654</v>
      </c>
      <c r="E539" s="53" t="s">
        <v>63</v>
      </c>
      <c r="F539" s="52" t="s">
        <v>56</v>
      </c>
      <c r="G539" s="52" t="n">
        <v>5</v>
      </c>
      <c r="H539" s="52" t="n">
        <v>2</v>
      </c>
      <c r="I539" s="53" t="n">
        <v>1616.08</v>
      </c>
      <c r="J539" s="53" t="n">
        <v>1616.08</v>
      </c>
      <c r="K539" s="53" t="n">
        <v>0</v>
      </c>
      <c r="L539" s="51" t="n">
        <v>82</v>
      </c>
      <c r="M539" s="54" t="n">
        <f aca="false" ca="false" dt2D="false" dtr="false" t="normal">SUM(N539:R539)</f>
        <v>13400254.19</v>
      </c>
      <c r="N539" s="54" t="n"/>
      <c r="O539" s="54" t="n">
        <v>4819701.98</v>
      </c>
      <c r="P539" s="54" t="n">
        <v>0</v>
      </c>
      <c r="Q539" s="54" t="n">
        <v>1601862.5116</v>
      </c>
      <c r="R539" s="54" t="n">
        <v>6978689.6984</v>
      </c>
      <c r="S539" s="54" t="n">
        <f aca="false" ca="false" dt2D="false" dtr="false" t="normal">+Z539-M539</f>
        <v>0</v>
      </c>
      <c r="T539" s="54" t="n">
        <f aca="false" ca="false" dt2D="false" dtr="false" t="normal">$M539/($J539+$K539)</f>
        <v>8291.826017276373</v>
      </c>
      <c r="U539" s="54" t="n">
        <f aca="false" ca="false" dt2D="false" dtr="false" t="normal">$M539/($J539+$K539)</f>
        <v>8291.826017276373</v>
      </c>
      <c r="V539" s="52" t="n">
        <v>2027</v>
      </c>
      <c r="W539" s="56" t="n">
        <v>1355377.99</v>
      </c>
      <c r="X539" s="56" t="n">
        <f aca="false" ca="false" dt2D="false" dtr="false" t="normal">+(J539*12.71+K539*25.41)*12</f>
        <v>246484.52160000004</v>
      </c>
      <c r="Y539" s="56" t="n">
        <f aca="false" ca="false" dt2D="false" dtr="false" t="normal">+(J539*12.71+K539*25.41)*12*30</f>
        <v>7394535.648000001</v>
      </c>
      <c r="Z539" s="72" t="n">
        <f aca="false" ca="true" dt2D="false" dtr="false" t="normal">SUBTOTAL(9, AA539:AO539)</f>
        <v>13400254.19</v>
      </c>
      <c r="AA539" s="58" t="n">
        <v>4410741.42</v>
      </c>
      <c r="AB539" s="58" t="n">
        <v>1783736.31</v>
      </c>
      <c r="AC539" s="58" t="n">
        <v>1908711.03</v>
      </c>
      <c r="AD539" s="58" t="n">
        <v>1437747.4</v>
      </c>
      <c r="AE539" s="58" t="n"/>
      <c r="AF539" s="58" t="n"/>
      <c r="AG539" s="58" t="n">
        <v>0</v>
      </c>
      <c r="AH539" s="58" t="n"/>
      <c r="AI539" s="63" t="n"/>
      <c r="AJ539" s="58" t="n"/>
      <c r="AK539" s="63" t="n"/>
      <c r="AL539" s="63" t="n"/>
      <c r="AM539" s="58" t="n">
        <v>2957130.82</v>
      </c>
      <c r="AN539" s="58" t="n">
        <v>309584.37</v>
      </c>
      <c r="AO539" s="58" t="n">
        <v>592602.84</v>
      </c>
      <c r="AP539" s="4" t="n">
        <f aca="false" ca="false" dt2D="false" dtr="false" t="normal">COUNTIF(AA539:AL539, "&gt;0")</f>
        <v>4</v>
      </c>
      <c r="AQ539" s="4" t="n">
        <f aca="false" ca="false" dt2D="false" dtr="false" t="normal">COUNTIF(AM539:AO539, "&gt;0")</f>
        <v>3</v>
      </c>
      <c r="AR539" s="4" t="n">
        <f aca="false" ca="false" dt2D="false" dtr="false" t="normal">+AP539+AQ539</f>
        <v>7</v>
      </c>
    </row>
    <row customHeight="true" ht="12.75" outlineLevel="0" r="540">
      <c r="A540" s="49" t="n">
        <f aca="false" ca="false" dt2D="false" dtr="false" t="normal">+A539+1</f>
        <v>516</v>
      </c>
      <c r="B540" s="49" t="n">
        <f aca="false" ca="false" dt2D="false" dtr="false" t="normal">+B539+1</f>
        <v>8</v>
      </c>
      <c r="C540" s="50" t="s">
        <v>222</v>
      </c>
      <c r="D540" s="49" t="s">
        <v>655</v>
      </c>
      <c r="E540" s="53" t="s">
        <v>67</v>
      </c>
      <c r="F540" s="52" t="s">
        <v>56</v>
      </c>
      <c r="G540" s="52" t="n">
        <v>5</v>
      </c>
      <c r="H540" s="52" t="n">
        <v>2</v>
      </c>
      <c r="I540" s="53" t="n">
        <v>1617.48</v>
      </c>
      <c r="J540" s="53" t="n">
        <v>1617.48</v>
      </c>
      <c r="K540" s="53" t="n">
        <v>0</v>
      </c>
      <c r="L540" s="51" t="n">
        <v>65</v>
      </c>
      <c r="M540" s="54" t="n">
        <f aca="false" ca="false" dt2D="false" dtr="false" t="normal">SUM(N540:R540)</f>
        <v>11995371.27</v>
      </c>
      <c r="N540" s="54" t="n"/>
      <c r="O540" s="54" t="n">
        <v>4931599.77</v>
      </c>
      <c r="P540" s="54" t="n">
        <v>0</v>
      </c>
      <c r="Q540" s="54" t="n">
        <v>1674515.4896</v>
      </c>
      <c r="R540" s="54" t="n">
        <v>5389256.0104</v>
      </c>
      <c r="S540" s="54" t="n">
        <f aca="false" ca="false" dt2D="false" dtr="false" t="normal">+Z540-M540</f>
        <v>0</v>
      </c>
      <c r="T540" s="54" t="n">
        <f aca="false" ca="false" dt2D="false" dtr="false" t="normal">$M540/($J540+$K540)</f>
        <v>7416.0863009125305</v>
      </c>
      <c r="U540" s="54" t="n">
        <f aca="false" ca="false" dt2D="false" dtr="false" t="normal">$M540/($J540+$K540)</f>
        <v>7416.0863009125305</v>
      </c>
      <c r="V540" s="52" t="n">
        <v>2027</v>
      </c>
      <c r="W540" s="56" t="n">
        <v>1427817.44</v>
      </c>
      <c r="X540" s="56" t="n">
        <f aca="false" ca="false" dt2D="false" dtr="false" t="normal">+(J540*12.71+K540*25.41)*12</f>
        <v>246698.0496</v>
      </c>
      <c r="Y540" s="56" t="n">
        <f aca="false" ca="false" dt2D="false" dtr="false" t="normal">+(J540*12.71+K540*25.41)*12*30</f>
        <v>7400941.488</v>
      </c>
      <c r="Z540" s="72" t="n">
        <f aca="false" ca="true" dt2D="false" dtr="false" t="normal">SUBTOTAL(9, AA540:AO540)</f>
        <v>11995371.27</v>
      </c>
      <c r="AA540" s="58" t="n">
        <v>4414562.42</v>
      </c>
      <c r="AB540" s="58" t="n">
        <v>1785281.55</v>
      </c>
      <c r="AC540" s="58" t="n">
        <v>1910364.53</v>
      </c>
      <c r="AD540" s="58" t="n">
        <v>1438992.91</v>
      </c>
      <c r="AE540" s="58" t="n"/>
      <c r="AF540" s="58" t="n"/>
      <c r="AG540" s="58" t="n">
        <v>0</v>
      </c>
      <c r="AH540" s="58" t="n"/>
      <c r="AI540" s="63" t="n"/>
      <c r="AJ540" s="58" t="n"/>
      <c r="AK540" s="58" t="n"/>
      <c r="AL540" s="58" t="n"/>
      <c r="AM540" s="58" t="n">
        <v>1862028.58</v>
      </c>
      <c r="AN540" s="58" t="n">
        <v>200086.16</v>
      </c>
      <c r="AO540" s="58" t="n">
        <v>384055.12</v>
      </c>
      <c r="AP540" s="4" t="n">
        <f aca="false" ca="false" dt2D="false" dtr="false" t="normal">COUNTIF(AA540:AL540, "&gt;0")</f>
        <v>4</v>
      </c>
      <c r="AQ540" s="4" t="n">
        <f aca="false" ca="false" dt2D="false" dtr="false" t="normal">COUNTIF(AM540:AO540, "&gt;0")</f>
        <v>3</v>
      </c>
      <c r="AR540" s="4" t="n">
        <f aca="false" ca="false" dt2D="false" dtr="false" t="normal">+AP540+AQ540</f>
        <v>7</v>
      </c>
    </row>
    <row customHeight="true" ht="12.75" outlineLevel="0" r="541">
      <c r="A541" s="49" t="n">
        <f aca="false" ca="false" dt2D="false" dtr="false" t="normal">+A540+1</f>
        <v>517</v>
      </c>
      <c r="B541" s="49" t="n">
        <f aca="false" ca="false" dt2D="false" dtr="false" t="normal">+B540+1</f>
        <v>9</v>
      </c>
      <c r="C541" s="50" t="s">
        <v>222</v>
      </c>
      <c r="D541" s="49" t="s">
        <v>656</v>
      </c>
      <c r="E541" s="53" t="s">
        <v>63</v>
      </c>
      <c r="F541" s="52" t="s">
        <v>56</v>
      </c>
      <c r="G541" s="52" t="n">
        <v>5</v>
      </c>
      <c r="H541" s="52" t="n">
        <v>2</v>
      </c>
      <c r="I541" s="53" t="n">
        <v>1614.69</v>
      </c>
      <c r="J541" s="53" t="n">
        <v>1614.69</v>
      </c>
      <c r="K541" s="53" t="n">
        <v>0</v>
      </c>
      <c r="L541" s="51" t="n">
        <v>43</v>
      </c>
      <c r="M541" s="54" t="n">
        <f aca="false" ca="false" dt2D="false" dtr="false" t="normal">SUM(N541:R541)</f>
        <v>11974680.399999999</v>
      </c>
      <c r="N541" s="54" t="n"/>
      <c r="O541" s="54" t="n">
        <v>4918615.11</v>
      </c>
      <c r="P541" s="54" t="n">
        <v>0</v>
      </c>
      <c r="Q541" s="54" t="n">
        <v>1653641.9188</v>
      </c>
      <c r="R541" s="54" t="n">
        <v>5402423.3712</v>
      </c>
      <c r="S541" s="54" t="n">
        <f aca="false" ca="false" dt2D="false" dtr="false" t="normal">+Z541-M541</f>
        <v>0</v>
      </c>
      <c r="T541" s="54" t="n">
        <f aca="false" ca="false" dt2D="false" dtr="false" t="normal">$M541/($J541+$K541)</f>
        <v>7416.086307588453</v>
      </c>
      <c r="U541" s="54" t="n">
        <f aca="false" ca="false" dt2D="false" dtr="false" t="normal">$M541/($J541+$K541)</f>
        <v>7416.086307588453</v>
      </c>
      <c r="V541" s="52" t="n">
        <v>2027</v>
      </c>
      <c r="W541" s="56" t="n">
        <v>1407369.4</v>
      </c>
      <c r="X541" s="56" t="n">
        <f aca="false" ca="false" dt2D="false" dtr="false" t="normal">+(J541*12.71+K541*25.41)*12</f>
        <v>246272.51880000002</v>
      </c>
      <c r="Y541" s="56" t="n">
        <f aca="false" ca="false" dt2D="false" dtr="false" t="normal">+(J541*12.71+K541*25.41)*12*30</f>
        <v>7388175.564</v>
      </c>
      <c r="Z541" s="72" t="n">
        <f aca="false" ca="true" dt2D="false" dtr="false" t="normal">SUBTOTAL(9, AA541:AO541)</f>
        <v>11974680.399999999</v>
      </c>
      <c r="AA541" s="58" t="n">
        <v>4406947.72</v>
      </c>
      <c r="AB541" s="58" t="n">
        <v>1782202.11</v>
      </c>
      <c r="AC541" s="58" t="n">
        <v>1907069.33</v>
      </c>
      <c r="AD541" s="58" t="n">
        <v>1436510.79</v>
      </c>
      <c r="AE541" s="58" t="n"/>
      <c r="AF541" s="58" t="n"/>
      <c r="AG541" s="58" t="n">
        <v>0</v>
      </c>
      <c r="AH541" s="58" t="n"/>
      <c r="AI541" s="63" t="n"/>
      <c r="AJ541" s="58" t="n"/>
      <c r="AK541" s="58" t="n"/>
      <c r="AL541" s="58" t="n"/>
      <c r="AM541" s="58" t="n">
        <v>1858816.76</v>
      </c>
      <c r="AN541" s="58" t="n">
        <v>199741.03</v>
      </c>
      <c r="AO541" s="58" t="n">
        <v>383392.66</v>
      </c>
      <c r="AP541" s="4" t="n">
        <f aca="false" ca="false" dt2D="false" dtr="false" t="normal">COUNTIF(AA541:AL541, "&gt;0")</f>
        <v>4</v>
      </c>
      <c r="AQ541" s="4" t="n">
        <f aca="false" ca="false" dt2D="false" dtr="false" t="normal">COUNTIF(AM541:AO541, "&gt;0")</f>
        <v>3</v>
      </c>
      <c r="AR541" s="4" t="n">
        <f aca="false" ca="false" dt2D="false" dtr="false" t="normal">+AP541+AQ541</f>
        <v>7</v>
      </c>
    </row>
    <row customHeight="true" ht="12.75" outlineLevel="0" r="542">
      <c r="A542" s="49" t="n">
        <f aca="false" ca="false" dt2D="false" dtr="false" t="normal">+A541+1</f>
        <v>518</v>
      </c>
      <c r="B542" s="49" t="n">
        <f aca="false" ca="false" dt2D="false" dtr="false" t="normal">+B541+1</f>
        <v>10</v>
      </c>
      <c r="C542" s="50" t="s">
        <v>423</v>
      </c>
      <c r="D542" s="49" t="s">
        <v>657</v>
      </c>
      <c r="E542" s="53" t="s">
        <v>94</v>
      </c>
      <c r="F542" s="52" t="s">
        <v>218</v>
      </c>
      <c r="G542" s="52" t="n">
        <v>2</v>
      </c>
      <c r="H542" s="52" t="n">
        <v>2</v>
      </c>
      <c r="I542" s="53" t="n">
        <v>260.9</v>
      </c>
      <c r="J542" s="53" t="n">
        <v>260.9</v>
      </c>
      <c r="K542" s="53" t="n">
        <v>0</v>
      </c>
      <c r="L542" s="51" t="n">
        <v>9</v>
      </c>
      <c r="M542" s="54" t="n">
        <f aca="false" ca="false" dt2D="false" dtr="false" t="normal">SUM(N542:R542)</f>
        <v>2170854.9699999997</v>
      </c>
      <c r="N542" s="54" t="n"/>
      <c r="O542" s="54" t="n">
        <v>757494.83</v>
      </c>
      <c r="P542" s="54" t="n">
        <v>0</v>
      </c>
      <c r="Q542" s="54" t="n">
        <v>124162.834</v>
      </c>
      <c r="R542" s="54" t="n">
        <v>1289197.306</v>
      </c>
      <c r="S542" s="54" t="n">
        <f aca="false" ca="false" dt2D="false" dtr="false" t="normal">+Z542-M542</f>
        <v>0</v>
      </c>
      <c r="T542" s="54" t="n">
        <f aca="false" ca="false" dt2D="false" dtr="false" t="normal">$M542/($J542+$K542)</f>
        <v>8320.639977002682</v>
      </c>
      <c r="U542" s="54" t="n">
        <f aca="false" ca="false" dt2D="false" dtr="false" t="normal">$M542/($J542+$K542)</f>
        <v>8320.639977002682</v>
      </c>
      <c r="V542" s="52" t="n">
        <v>2027</v>
      </c>
      <c r="W542" s="56" t="n">
        <v>95891.71</v>
      </c>
      <c r="X542" s="56" t="n">
        <f aca="false" ca="false" dt2D="false" dtr="false" t="normal">+(J542*9.03+K542*24.78)*12</f>
        <v>28271.123999999996</v>
      </c>
      <c r="Y542" s="56" t="n">
        <f aca="false" ca="false" dt2D="false" dtr="false" t="normal">+(J542*9.03+K542*24.78)*12*10</f>
        <v>282711.24</v>
      </c>
      <c r="Z542" s="72" t="n">
        <f aca="false" ca="true" dt2D="false" dtr="false" t="normal">SUBTOTAL(9, AA542:AO542)</f>
        <v>2170854.9699999997</v>
      </c>
      <c r="AA542" s="58" t="n">
        <v>930814.34</v>
      </c>
      <c r="AB542" s="58" t="n">
        <v>332899.28</v>
      </c>
      <c r="AC542" s="58" t="n">
        <v>127763.4</v>
      </c>
      <c r="AD542" s="58" t="n">
        <v>502177.44</v>
      </c>
      <c r="AE542" s="58" t="n"/>
      <c r="AF542" s="58" t="n"/>
      <c r="AG542" s="58" t="n">
        <v>0</v>
      </c>
      <c r="AH542" s="58" t="n"/>
      <c r="AI542" s="58" t="n"/>
      <c r="AJ542" s="58" t="n"/>
      <c r="AK542" s="58" t="n"/>
      <c r="AL542" s="58" t="n"/>
      <c r="AM542" s="58" t="n">
        <v>214081.57</v>
      </c>
      <c r="AN542" s="58" t="n">
        <v>21708.55</v>
      </c>
      <c r="AO542" s="58" t="n">
        <v>41410.39</v>
      </c>
      <c r="AP542" s="4" t="n">
        <f aca="false" ca="false" dt2D="false" dtr="false" t="normal">COUNTIF(AA542:AL542, "&gt;0")</f>
        <v>4</v>
      </c>
      <c r="AQ542" s="4" t="n">
        <f aca="false" ca="false" dt2D="false" dtr="false" t="normal">COUNTIF(AM542:AO542, "&gt;0")</f>
        <v>3</v>
      </c>
      <c r="AR542" s="4" t="n">
        <f aca="false" ca="false" dt2D="false" dtr="false" t="normal">+AP542+AQ542</f>
        <v>7</v>
      </c>
    </row>
    <row customHeight="true" ht="12.75" outlineLevel="0" r="543">
      <c r="A543" s="49" t="n">
        <f aca="false" ca="false" dt2D="false" dtr="false" t="normal">+A542+1</f>
        <v>519</v>
      </c>
      <c r="B543" s="49" t="n">
        <f aca="false" ca="false" dt2D="false" dtr="false" t="normal">+B542+1</f>
        <v>11</v>
      </c>
      <c r="C543" s="50" t="s">
        <v>423</v>
      </c>
      <c r="D543" s="49" t="s">
        <v>658</v>
      </c>
      <c r="E543" s="53" t="s">
        <v>94</v>
      </c>
      <c r="F543" s="52" t="s">
        <v>218</v>
      </c>
      <c r="G543" s="52" t="n">
        <v>2</v>
      </c>
      <c r="H543" s="52" t="n">
        <v>2</v>
      </c>
      <c r="I543" s="53" t="n">
        <v>831.3</v>
      </c>
      <c r="J543" s="53" t="n">
        <v>831.3</v>
      </c>
      <c r="K543" s="53" t="n">
        <v>0</v>
      </c>
      <c r="L543" s="51" t="n">
        <v>24</v>
      </c>
      <c r="M543" s="54" t="n">
        <f aca="false" ca="false" dt2D="false" dtr="false" t="normal">SUM(N543:R543)</f>
        <v>6916948.04</v>
      </c>
      <c r="N543" s="54" t="n"/>
      <c r="O543" s="54" t="n">
        <v>2394339.2</v>
      </c>
      <c r="P543" s="54" t="n">
        <v>0</v>
      </c>
      <c r="Q543" s="54" t="n">
        <v>486126.558</v>
      </c>
      <c r="R543" s="54" t="n">
        <v>4036482.282</v>
      </c>
      <c r="S543" s="54" t="n">
        <f aca="false" ca="false" dt2D="false" dtr="false" t="normal">+Z543-M543</f>
        <v>0</v>
      </c>
      <c r="T543" s="54" t="n">
        <f aca="false" ca="false" dt2D="false" dtr="false" t="normal">$M543/($J543+$K543)</f>
        <v>8320.640009623481</v>
      </c>
      <c r="U543" s="54" t="n">
        <f aca="false" ca="false" dt2D="false" dtr="false" t="normal">$M543/($J543+$K543)</f>
        <v>8320.640009623481</v>
      </c>
      <c r="V543" s="52" t="n">
        <v>2027</v>
      </c>
      <c r="W543" s="56" t="n">
        <v>396046.89</v>
      </c>
      <c r="X543" s="56" t="n">
        <f aca="false" ca="false" dt2D="false" dtr="false" t="normal">+(J543*9.03+K543*24.78)*12</f>
        <v>90079.66799999999</v>
      </c>
      <c r="Y543" s="56" t="n">
        <f aca="false" ca="false" dt2D="false" dtr="false" t="normal">+(J543*9.03+K543*24.78)*12*10</f>
        <v>900796.6799999999</v>
      </c>
      <c r="Z543" s="72" t="n">
        <f aca="false" ca="true" dt2D="false" dtr="false" t="normal">SUBTOTAL(9, AA543:AO543)</f>
        <v>6916948.04</v>
      </c>
      <c r="AA543" s="58" t="n">
        <v>2965833.51</v>
      </c>
      <c r="AB543" s="58" t="n">
        <v>1060709.73</v>
      </c>
      <c r="AC543" s="58" t="n">
        <v>407089.77</v>
      </c>
      <c r="AD543" s="58" t="n">
        <v>1600077.06</v>
      </c>
      <c r="AE543" s="58" t="n"/>
      <c r="AF543" s="58" t="n"/>
      <c r="AG543" s="58" t="n">
        <v>0</v>
      </c>
      <c r="AH543" s="58" t="n"/>
      <c r="AI543" s="58" t="n"/>
      <c r="AJ543" s="58" t="n"/>
      <c r="AK543" s="58" t="n"/>
      <c r="AL543" s="58" t="n"/>
      <c r="AM543" s="58" t="n">
        <v>682123.47</v>
      </c>
      <c r="AN543" s="58" t="n">
        <v>69169.48</v>
      </c>
      <c r="AO543" s="58" t="n">
        <v>131945.02</v>
      </c>
      <c r="AP543" s="4" t="n">
        <f aca="false" ca="false" dt2D="false" dtr="false" t="normal">COUNTIF(AA543:AL543, "&gt;0")</f>
        <v>4</v>
      </c>
      <c r="AQ543" s="4" t="n">
        <f aca="false" ca="false" dt2D="false" dtr="false" t="normal">COUNTIF(AM543:AO543, "&gt;0")</f>
        <v>3</v>
      </c>
      <c r="AR543" s="4" t="n">
        <f aca="false" ca="false" dt2D="false" dtr="false" t="normal">+AP543+AQ543</f>
        <v>7</v>
      </c>
    </row>
    <row customHeight="true" ht="12.75" outlineLevel="0" r="544">
      <c r="A544" s="49" t="n">
        <f aca="false" ca="false" dt2D="false" dtr="false" t="normal">+A543+1</f>
        <v>520</v>
      </c>
      <c r="B544" s="49" t="n">
        <f aca="false" ca="false" dt2D="false" dtr="false" t="normal">+B543+1</f>
        <v>12</v>
      </c>
      <c r="C544" s="50" t="s">
        <v>423</v>
      </c>
      <c r="D544" s="49" t="s">
        <v>659</v>
      </c>
      <c r="E544" s="53" t="s">
        <v>67</v>
      </c>
      <c r="F544" s="52" t="s">
        <v>218</v>
      </c>
      <c r="G544" s="52" t="n">
        <v>2</v>
      </c>
      <c r="H544" s="52" t="n">
        <v>2</v>
      </c>
      <c r="I544" s="53" t="n">
        <v>815.5</v>
      </c>
      <c r="J544" s="53" t="n">
        <v>815.5</v>
      </c>
      <c r="K544" s="53" t="n">
        <v>0</v>
      </c>
      <c r="L544" s="51" t="n">
        <v>46</v>
      </c>
      <c r="M544" s="54" t="n">
        <f aca="false" ca="false" dt2D="false" dtr="false" t="normal">SUM(N544:R544)</f>
        <v>7111059.4772499995</v>
      </c>
      <c r="N544" s="54" t="n"/>
      <c r="O544" s="54" t="n">
        <v>5096295.42</v>
      </c>
      <c r="P544" s="54" t="n">
        <v>0</v>
      </c>
      <c r="Q544" s="54" t="n">
        <v>383189.28</v>
      </c>
      <c r="R544" s="54" t="n">
        <v>1631574.77725</v>
      </c>
      <c r="S544" s="54" t="n">
        <f aca="false" ca="false" dt2D="false" dtr="false" t="normal">+Z544-M544</f>
        <v>0</v>
      </c>
      <c r="T544" s="54" t="n">
        <f aca="false" ca="false" dt2D="false" dtr="false" t="normal">$M544/($J544+$K544)</f>
        <v>8719.87673482526</v>
      </c>
      <c r="U544" s="54" t="n">
        <f aca="false" ca="false" dt2D="false" dtr="false" t="normal">$M544/($J544+$K544)</f>
        <v>8719.87673482526</v>
      </c>
      <c r="V544" s="52" t="n">
        <v>2027</v>
      </c>
      <c r="W544" s="56" t="n">
        <v>294821.7</v>
      </c>
      <c r="X544" s="56" t="n">
        <f aca="false" ca="false" dt2D="false" dtr="false" t="normal">+(J544*9.03+K544*24.78)*12</f>
        <v>88367.57999999999</v>
      </c>
      <c r="Y544" s="56" t="n">
        <f aca="false" ca="false" dt2D="false" dtr="false" t="normal">+(J544*9.03+K544*24.78)*12*10</f>
        <v>883675.7999999998</v>
      </c>
      <c r="Z544" s="72" t="n">
        <f aca="false" ca="true" dt2D="false" dtr="false" t="normal">SUBTOTAL(9, AA544:AO544)</f>
        <v>7111059.4772499995</v>
      </c>
      <c r="AA544" s="58" t="n">
        <v>2909463.77</v>
      </c>
      <c r="AB544" s="58" t="n">
        <v>1040549.48</v>
      </c>
      <c r="AC544" s="58" t="n">
        <v>399352.47</v>
      </c>
      <c r="AD544" s="58" t="n">
        <v>1569665.4</v>
      </c>
      <c r="AE544" s="58" t="n"/>
      <c r="AF544" s="58" t="n"/>
      <c r="AG544" s="58" t="n">
        <v>0</v>
      </c>
      <c r="AH544" s="58" t="n"/>
      <c r="AI544" s="63" t="n"/>
      <c r="AJ544" s="58" t="n"/>
      <c r="AK544" s="63" t="n"/>
      <c r="AL544" s="63" t="n"/>
      <c r="AM544" s="62" t="n">
        <v>660775.3481</v>
      </c>
      <c r="AN544" s="62" t="n">
        <v>67066.14915</v>
      </c>
      <c r="AO544" s="62" t="n">
        <v>464186.86</v>
      </c>
      <c r="AP544" s="4" t="n">
        <f aca="false" ca="false" dt2D="false" dtr="false" t="normal">COUNTIF(AA544:AL544, "&gt;0")</f>
        <v>4</v>
      </c>
      <c r="AQ544" s="4" t="n">
        <f aca="false" ca="false" dt2D="false" dtr="false" t="normal">COUNTIF(AM544:AO544, "&gt;0")</f>
        <v>3</v>
      </c>
      <c r="AR544" s="4" t="n">
        <f aca="false" ca="false" dt2D="false" dtr="false" t="normal">+AP544+AQ544</f>
        <v>7</v>
      </c>
    </row>
    <row customHeight="true" ht="12.75" outlineLevel="0" r="545">
      <c r="A545" s="49" t="n">
        <f aca="false" ca="false" dt2D="false" dtr="false" t="normal">+A544+1</f>
        <v>521</v>
      </c>
      <c r="B545" s="49" t="n">
        <f aca="false" ca="false" dt2D="false" dtr="false" t="normal">+B544+1</f>
        <v>13</v>
      </c>
      <c r="C545" s="50" t="s">
        <v>227</v>
      </c>
      <c r="D545" s="49" t="s">
        <v>660</v>
      </c>
      <c r="E545" s="53" t="s">
        <v>67</v>
      </c>
      <c r="F545" s="52" t="s">
        <v>56</v>
      </c>
      <c r="G545" s="52" t="n">
        <v>5</v>
      </c>
      <c r="H545" s="52" t="n">
        <v>4</v>
      </c>
      <c r="I545" s="53" t="n">
        <v>2834</v>
      </c>
      <c r="J545" s="53" t="n">
        <v>2834</v>
      </c>
      <c r="K545" s="53" t="n">
        <v>0</v>
      </c>
      <c r="L545" s="51" t="n">
        <v>90</v>
      </c>
      <c r="M545" s="54" t="n">
        <f aca="false" ca="false" dt2D="false" dtr="false" t="normal">SUM(N545:R545)</f>
        <v>8499222.690000001</v>
      </c>
      <c r="N545" s="54" t="n"/>
      <c r="O545" s="54" t="n">
        <v>0</v>
      </c>
      <c r="P545" s="54" t="n">
        <v>0</v>
      </c>
      <c r="Q545" s="54" t="n">
        <v>1825382.05</v>
      </c>
      <c r="R545" s="54" t="n">
        <v>6673840.64</v>
      </c>
      <c r="S545" s="54" t="n">
        <f aca="false" ca="false" dt2D="false" dtr="false" t="normal">+Z545-M545</f>
        <v>0</v>
      </c>
      <c r="T545" s="54" t="n">
        <f aca="false" ca="false" dt2D="false" dtr="false" t="normal">$M545/($J545+$K545)</f>
        <v>2999.020003528582</v>
      </c>
      <c r="U545" s="54" t="n">
        <f aca="false" ca="false" dt2D="false" dtr="false" t="normal">$M545/($J545+$K545)</f>
        <v>2999.020003528582</v>
      </c>
      <c r="V545" s="52" t="n">
        <v>2027</v>
      </c>
      <c r="W545" s="56" t="n">
        <v>1393140.37</v>
      </c>
      <c r="X545" s="56" t="n">
        <f aca="false" ca="false" dt2D="false" dtr="false" t="normal">+(J545*12.71+K545*25.41)*12</f>
        <v>432241.68</v>
      </c>
      <c r="Y545" s="56" t="n">
        <f aca="false" ca="false" dt2D="false" dtr="false" t="normal">+(J545*12.71+K545*25.41)*12*30</f>
        <v>12967250.4</v>
      </c>
      <c r="Z545" s="72" t="n">
        <f aca="false" ca="true" dt2D="false" dtr="false" t="normal">SUBTOTAL(9, AA545:AO545)</f>
        <v>8499222.690000001</v>
      </c>
      <c r="AA545" s="58" t="n"/>
      <c r="AB545" s="58" t="n"/>
      <c r="AC545" s="58" t="n">
        <v>4432124.15</v>
      </c>
      <c r="AD545" s="58" t="n">
        <v>2870185.11</v>
      </c>
      <c r="AE545" s="58" t="n"/>
      <c r="AF545" s="58" t="n"/>
      <c r="AG545" s="58" t="n">
        <v>0</v>
      </c>
      <c r="AH545" s="58" t="n"/>
      <c r="AI545" s="58" t="n"/>
      <c r="AJ545" s="58" t="n"/>
      <c r="AK545" s="58" t="n"/>
      <c r="AL545" s="58" t="n"/>
      <c r="AM545" s="58" t="n">
        <v>952234.49</v>
      </c>
      <c r="AN545" s="58" t="n">
        <v>84992.23</v>
      </c>
      <c r="AO545" s="58" t="n">
        <v>159686.71</v>
      </c>
      <c r="AP545" s="4" t="n">
        <f aca="false" ca="false" dt2D="false" dtr="false" t="normal">COUNTIF(AA545:AL545, "&gt;0")</f>
        <v>2</v>
      </c>
      <c r="AQ545" s="4" t="n">
        <f aca="false" ca="false" dt2D="false" dtr="false" t="normal">COUNTIF(AM545:AO545, "&gt;0")</f>
        <v>3</v>
      </c>
      <c r="AR545" s="4" t="n">
        <f aca="false" ca="false" dt2D="false" dtr="false" t="normal">+AP545+AQ545</f>
        <v>5</v>
      </c>
    </row>
    <row customHeight="true" ht="12.75" outlineLevel="0" r="546">
      <c r="A546" s="49" t="n">
        <f aca="false" ca="false" dt2D="false" dtr="false" t="normal">+A545+1</f>
        <v>522</v>
      </c>
      <c r="B546" s="49" t="n">
        <f aca="false" ca="false" dt2D="false" dtr="false" t="normal">+B545+1</f>
        <v>14</v>
      </c>
      <c r="C546" s="50" t="s">
        <v>227</v>
      </c>
      <c r="D546" s="49" t="s">
        <v>661</v>
      </c>
      <c r="E546" s="53" t="s">
        <v>193</v>
      </c>
      <c r="F546" s="52" t="s">
        <v>56</v>
      </c>
      <c r="G546" s="52" t="n">
        <v>4</v>
      </c>
      <c r="H546" s="52" t="n">
        <v>3</v>
      </c>
      <c r="I546" s="53" t="n">
        <v>2238.2</v>
      </c>
      <c r="J546" s="53" t="n">
        <v>2068.45</v>
      </c>
      <c r="K546" s="53" t="n">
        <v>0</v>
      </c>
      <c r="L546" s="51" t="n">
        <v>74</v>
      </c>
      <c r="M546" s="54" t="n">
        <f aca="false" ca="false" dt2D="false" dtr="false" t="normal">SUM(N546:R546)</f>
        <v>11453111.07</v>
      </c>
      <c r="N546" s="54" t="n"/>
      <c r="O546" s="54" t="n">
        <v>1113082.27</v>
      </c>
      <c r="P546" s="54" t="n">
        <v>0</v>
      </c>
      <c r="Q546" s="54" t="n">
        <v>1202418.004</v>
      </c>
      <c r="R546" s="54" t="n">
        <v>9137610.796</v>
      </c>
      <c r="S546" s="54" t="n">
        <f aca="false" ca="false" dt2D="false" dtr="false" t="normal">+Z546-M546</f>
        <v>0</v>
      </c>
      <c r="T546" s="54" t="n">
        <f aca="false" ca="false" dt2D="false" dtr="false" t="normal">$M546/($J546+$K546)</f>
        <v>5537.049998791366</v>
      </c>
      <c r="U546" s="54" t="n">
        <f aca="false" ca="false" dt2D="false" dtr="false" t="normal">$M546/($J546+$K546)</f>
        <v>5537.049998791366</v>
      </c>
      <c r="V546" s="52" t="n">
        <v>2027</v>
      </c>
      <c r="W546" s="56" t="n">
        <v>886938.01</v>
      </c>
      <c r="X546" s="56" t="n">
        <f aca="false" ca="false" dt2D="false" dtr="false" t="normal">+(J546*12.71+K546*25.41)*12</f>
        <v>315479.99399999995</v>
      </c>
      <c r="Y546" s="56" t="n">
        <f aca="false" ca="false" dt2D="false" dtr="false" t="normal">+(J546*12.71+K546*25.41)*12*30</f>
        <v>9464399.819999998</v>
      </c>
      <c r="Z546" s="72" t="n">
        <f aca="false" ca="true" dt2D="false" dtr="false" t="normal">SUBTOTAL(9, AA546:AO546)</f>
        <v>11453111.07</v>
      </c>
      <c r="AA546" s="58" t="n">
        <v>6933025.29</v>
      </c>
      <c r="AB546" s="58" t="n">
        <v>3194481.79</v>
      </c>
      <c r="AC546" s="58" t="n"/>
      <c r="AD546" s="58" t="n"/>
      <c r="AE546" s="58" t="n"/>
      <c r="AF546" s="58" t="n"/>
      <c r="AG546" s="58" t="n">
        <v>0</v>
      </c>
      <c r="AH546" s="58" t="n"/>
      <c r="AI546" s="58" t="n"/>
      <c r="AJ546" s="58" t="n"/>
      <c r="AK546" s="58" t="n"/>
      <c r="AL546" s="58" t="n"/>
      <c r="AM546" s="58" t="n">
        <v>989604.81</v>
      </c>
      <c r="AN546" s="58" t="n">
        <v>114531.11</v>
      </c>
      <c r="AO546" s="58" t="n">
        <v>221468.07</v>
      </c>
      <c r="AP546" s="4" t="n">
        <f aca="false" ca="false" dt2D="false" dtr="false" t="normal">COUNTIF(AA546:AL546, "&gt;0")</f>
        <v>2</v>
      </c>
      <c r="AQ546" s="4" t="n">
        <f aca="false" ca="false" dt2D="false" dtr="false" t="normal">COUNTIF(AM546:AO546, "&gt;0")</f>
        <v>3</v>
      </c>
      <c r="AR546" s="4" t="n">
        <f aca="false" ca="false" dt2D="false" dtr="false" t="normal">+AP546+AQ546</f>
        <v>5</v>
      </c>
    </row>
    <row customHeight="true" ht="12.75" outlineLevel="0" r="547">
      <c r="A547" s="49" t="n">
        <f aca="false" ca="false" dt2D="false" dtr="false" t="normal">+A546+1</f>
        <v>523</v>
      </c>
      <c r="B547" s="49" t="n">
        <f aca="false" ca="false" dt2D="false" dtr="false" t="normal">+B546+1</f>
        <v>15</v>
      </c>
      <c r="C547" s="50" t="s">
        <v>54</v>
      </c>
      <c r="D547" s="50" t="s">
        <v>662</v>
      </c>
      <c r="E547" s="53" t="s">
        <v>73</v>
      </c>
      <c r="F547" s="52" t="s">
        <v>56</v>
      </c>
      <c r="G547" s="52" t="n">
        <v>4</v>
      </c>
      <c r="H547" s="52" t="n">
        <v>6</v>
      </c>
      <c r="I547" s="52" t="n">
        <v>3617.9</v>
      </c>
      <c r="J547" s="52" t="n">
        <v>3617.9</v>
      </c>
      <c r="K547" s="53" t="n">
        <v>0</v>
      </c>
      <c r="L547" s="51" t="n">
        <v>173</v>
      </c>
      <c r="M547" s="54" t="n">
        <f aca="false" ca="false" dt2D="false" dtr="false" t="normal">SUM(N547:R547)</f>
        <v>30969994.509999998</v>
      </c>
      <c r="N547" s="54" t="n"/>
      <c r="O547" s="54" t="n">
        <v>10901194.922</v>
      </c>
      <c r="P547" s="54" t="n">
        <v>0</v>
      </c>
      <c r="Q547" s="54" t="n">
        <v>3514736.348</v>
      </c>
      <c r="R547" s="54" t="n">
        <v>16554063.24</v>
      </c>
      <c r="S547" s="54" t="n">
        <f aca="false" ca="false" dt2D="false" dtr="false" t="normal">+Z547-M547</f>
        <v>0</v>
      </c>
      <c r="T547" s="54" t="n">
        <f aca="false" ca="false" dt2D="false" dtr="false" t="normal">$M547/($J547+$K547)</f>
        <v>8560.212971613366</v>
      </c>
      <c r="U547" s="54" t="n">
        <f aca="false" ca="false" dt2D="false" dtr="false" t="normal">$M547/($J547+$K547)</f>
        <v>8560.212971613366</v>
      </c>
      <c r="V547" s="52" t="n">
        <v>2027</v>
      </c>
      <c r="W547" s="55" t="n">
        <v>2962934.24</v>
      </c>
      <c r="X547" s="56" t="n">
        <f aca="false" ca="false" dt2D="false" dtr="false" t="normal">+(J547*12.71+K547*25.41)*12</f>
        <v>551802.108</v>
      </c>
      <c r="Y547" s="56" t="n">
        <f aca="false" ca="false" dt2D="false" dtr="false" t="normal">+(J547*12.71+K547*25.41)*12*30</f>
        <v>16554063.24</v>
      </c>
      <c r="Z547" s="72" t="n">
        <f aca="false" ca="true" dt2D="false" dtr="false" t="normal">SUBTOTAL(9, AA547:AO547)</f>
        <v>30969994.51</v>
      </c>
      <c r="AA547" s="58" t="n">
        <v>12091543.06</v>
      </c>
      <c r="AB547" s="58" t="n">
        <v>5824889.31</v>
      </c>
      <c r="AC547" s="63" t="n"/>
      <c r="AD547" s="58" t="n">
        <v>3440696.39</v>
      </c>
      <c r="AE547" s="58" t="n"/>
      <c r="AF547" s="58" t="n"/>
      <c r="AG547" s="58" t="n">
        <v>0</v>
      </c>
      <c r="AH547" s="58" t="n"/>
      <c r="AI547" s="63" t="n"/>
      <c r="AJ547" s="63" t="n"/>
      <c r="AK547" s="63" t="n"/>
      <c r="AL547" s="58" t="n"/>
      <c r="AM547" s="58" t="n">
        <v>7365260.4</v>
      </c>
      <c r="AN547" s="58" t="n">
        <v>771250.54</v>
      </c>
      <c r="AO547" s="58" t="n">
        <v>1476354.81</v>
      </c>
      <c r="AP547" s="4" t="n">
        <f aca="false" ca="false" dt2D="false" dtr="false" t="normal">COUNTIF(AA547:AL547, "&gt;0")</f>
        <v>3</v>
      </c>
      <c r="AQ547" s="4" t="n">
        <f aca="false" ca="false" dt2D="false" dtr="false" t="normal">COUNTIF(AM547:AO547, "&gt;0")</f>
        <v>3</v>
      </c>
      <c r="AR547" s="4" t="n">
        <f aca="false" ca="false" dt2D="false" dtr="false" t="normal">+AP547+AQ547</f>
        <v>6</v>
      </c>
    </row>
    <row customHeight="true" ht="12.75" outlineLevel="0" r="548">
      <c r="A548" s="49" t="n">
        <f aca="false" ca="false" dt2D="false" dtr="false" t="normal">+A547+1</f>
        <v>524</v>
      </c>
      <c r="B548" s="49" t="n">
        <f aca="false" ca="false" dt2D="false" dtr="false" t="normal">+B547+1</f>
        <v>16</v>
      </c>
      <c r="C548" s="50" t="s">
        <v>54</v>
      </c>
      <c r="D548" s="50" t="s">
        <v>663</v>
      </c>
      <c r="E548" s="53" t="s">
        <v>73</v>
      </c>
      <c r="F548" s="52" t="s">
        <v>56</v>
      </c>
      <c r="G548" s="52" t="n">
        <v>4</v>
      </c>
      <c r="H548" s="52" t="n">
        <v>4</v>
      </c>
      <c r="I548" s="52" t="n">
        <v>2442.4</v>
      </c>
      <c r="J548" s="52" t="n">
        <v>2442.4</v>
      </c>
      <c r="K548" s="53" t="n">
        <v>0</v>
      </c>
      <c r="L548" s="51" t="n">
        <v>102</v>
      </c>
      <c r="M548" s="54" t="n">
        <f aca="false" ca="false" dt2D="false" dtr="false" t="normal">SUM(N548:R548)</f>
        <v>16782380.9912</v>
      </c>
      <c r="N548" s="54" t="n"/>
      <c r="O548" s="54" t="n">
        <v>1884631.17</v>
      </c>
      <c r="P548" s="54" t="n">
        <v>0</v>
      </c>
      <c r="Q548" s="54" t="n">
        <v>2412296.148</v>
      </c>
      <c r="R548" s="54" t="n">
        <v>12485453.6732</v>
      </c>
      <c r="S548" s="54" t="n">
        <f aca="false" ca="false" dt2D="false" dtr="false" t="normal">+Z548-M548</f>
        <v>0</v>
      </c>
      <c r="T548" s="54" t="n">
        <f aca="false" ca="false" dt2D="false" dtr="false" t="normal">$M548/($J548+$K548)</f>
        <v>6871.266373730757</v>
      </c>
      <c r="U548" s="54" t="n">
        <f aca="false" ca="false" dt2D="false" dtr="false" t="normal">$M548/($J548+$K548)</f>
        <v>6871.266373730757</v>
      </c>
      <c r="V548" s="52" t="n">
        <v>2027</v>
      </c>
      <c r="W548" s="55" t="n">
        <v>2039781.3</v>
      </c>
      <c r="X548" s="56" t="n">
        <f aca="false" ca="false" dt2D="false" dtr="false" t="normal">+(J548*12.71+K548*25.41)*12</f>
        <v>372514.848</v>
      </c>
      <c r="Y548" s="56" t="n">
        <f aca="false" ca="false" dt2D="false" dtr="false" t="normal">+(J548*12.71+K548*25.41)*12*30</f>
        <v>11175445.44</v>
      </c>
      <c r="Z548" s="72" t="n">
        <f aca="false" ca="true" dt2D="false" dtr="false" t="normal">SUBTOTAL(9, AA548:AO548)</f>
        <v>16782380.9912</v>
      </c>
      <c r="AA548" s="58" t="n">
        <v>8162852.7</v>
      </c>
      <c r="AB548" s="58" t="n">
        <v>3932311.47</v>
      </c>
      <c r="AC548" s="63" t="n"/>
      <c r="AD548" s="58" t="n">
        <v>2322772.01</v>
      </c>
      <c r="AE548" s="58" t="n"/>
      <c r="AF548" s="58" t="n"/>
      <c r="AG548" s="58" t="n">
        <v>0</v>
      </c>
      <c r="AH548" s="58" t="n"/>
      <c r="AI548" s="63" t="n"/>
      <c r="AJ548" s="63" t="n"/>
      <c r="AK548" s="63" t="n"/>
      <c r="AL548" s="58" t="n"/>
      <c r="AM548" s="62" t="n">
        <v>1238390.58816</v>
      </c>
      <c r="AN548" s="62" t="n">
        <v>129385.16304</v>
      </c>
      <c r="AO548" s="62" t="n">
        <v>996669.06</v>
      </c>
      <c r="AP548" s="4" t="n">
        <f aca="false" ca="false" dt2D="false" dtr="false" t="normal">COUNTIF(AA548:AL548, "&gt;0")</f>
        <v>3</v>
      </c>
      <c r="AQ548" s="4" t="n">
        <f aca="false" ca="false" dt2D="false" dtr="false" t="normal">COUNTIF(AM548:AO548, "&gt;0")</f>
        <v>3</v>
      </c>
      <c r="AR548" s="4" t="n">
        <f aca="false" ca="false" dt2D="false" dtr="false" t="normal">+AP548+AQ548</f>
        <v>6</v>
      </c>
    </row>
    <row customHeight="true" ht="12.75" outlineLevel="0" r="549">
      <c r="A549" s="49" t="n">
        <f aca="false" ca="false" dt2D="false" dtr="false" t="normal">+A548+1</f>
        <v>525</v>
      </c>
      <c r="B549" s="49" t="n">
        <f aca="false" ca="false" dt2D="false" dtr="false" t="normal">+B548+1</f>
        <v>17</v>
      </c>
      <c r="C549" s="50" t="s">
        <v>54</v>
      </c>
      <c r="D549" s="50" t="s">
        <v>664</v>
      </c>
      <c r="E549" s="53" t="s">
        <v>164</v>
      </c>
      <c r="F549" s="52" t="s">
        <v>56</v>
      </c>
      <c r="G549" s="52" t="n">
        <v>4</v>
      </c>
      <c r="H549" s="52" t="n">
        <v>4</v>
      </c>
      <c r="I549" s="52" t="n">
        <v>2431.9</v>
      </c>
      <c r="J549" s="52" t="n">
        <v>2431.9</v>
      </c>
      <c r="K549" s="53" t="n">
        <v>0</v>
      </c>
      <c r="L549" s="51" t="n">
        <v>103</v>
      </c>
      <c r="M549" s="54" t="n">
        <f aca="false" ca="false" dt2D="false" dtr="false" t="normal">SUM(N549:R549)</f>
        <v>16710232.684700001</v>
      </c>
      <c r="N549" s="54" t="n"/>
      <c r="O549" s="54" t="n">
        <v>1873536.19</v>
      </c>
      <c r="P549" s="54" t="n">
        <v>0</v>
      </c>
      <c r="Q549" s="54" t="n">
        <v>2463658.858</v>
      </c>
      <c r="R549" s="54" t="n">
        <v>12373037.6367</v>
      </c>
      <c r="S549" s="54" t="n">
        <f aca="false" ca="false" dt2D="false" dtr="false" t="normal">+Z549-M549</f>
        <v>0</v>
      </c>
      <c r="T549" s="54" t="n">
        <f aca="false" ca="false" dt2D="false" dtr="false" t="normal">$M549/($J549+$K549)</f>
        <v>6871.266369793166</v>
      </c>
      <c r="U549" s="54" t="n">
        <f aca="false" ca="false" dt2D="false" dtr="false" t="normal">$M549/($J549+$K549)</f>
        <v>6871.266369793166</v>
      </c>
      <c r="V549" s="52" t="n">
        <v>2027</v>
      </c>
      <c r="W549" s="55" t="n">
        <v>2092745.47</v>
      </c>
      <c r="X549" s="56" t="n">
        <f aca="false" ca="false" dt2D="false" dtr="false" t="normal">+(J549*12.71+K549*25.41)*12</f>
        <v>370913.38800000004</v>
      </c>
      <c r="Y549" s="56" t="n">
        <f aca="false" ca="false" dt2D="false" dtr="false" t="normal">+(J549*12.71+K549*25.41)*12*30</f>
        <v>11127401.64</v>
      </c>
      <c r="Z549" s="72" t="n">
        <f aca="false" ca="true" dt2D="false" dtr="false" t="normal">SUBTOTAL(9, AA549:AO549)</f>
        <v>16710232.6847</v>
      </c>
      <c r="AA549" s="58" t="n">
        <v>8127760.18</v>
      </c>
      <c r="AB549" s="58" t="n">
        <v>3915406.26</v>
      </c>
      <c r="AC549" s="63" t="n"/>
      <c r="AD549" s="58" t="n">
        <v>2312786.3</v>
      </c>
      <c r="AE549" s="58" t="n"/>
      <c r="AF549" s="58" t="n"/>
      <c r="AG549" s="58" t="n">
        <v>0</v>
      </c>
      <c r="AH549" s="58" t="n"/>
      <c r="AI549" s="63" t="n"/>
      <c r="AJ549" s="63" t="n"/>
      <c r="AK549" s="63" t="n"/>
      <c r="AL549" s="58" t="n"/>
      <c r="AM549" s="62" t="n">
        <v>1233066.68496</v>
      </c>
      <c r="AN549" s="62" t="n">
        <v>128828.92974</v>
      </c>
      <c r="AO549" s="62" t="n">
        <v>992384.33</v>
      </c>
      <c r="AP549" s="4" t="n">
        <f aca="false" ca="false" dt2D="false" dtr="false" t="normal">COUNTIF(AA549:AL549, "&gt;0")</f>
        <v>3</v>
      </c>
      <c r="AQ549" s="4" t="n">
        <f aca="false" ca="false" dt2D="false" dtr="false" t="normal">COUNTIF(AM549:AO549, "&gt;0")</f>
        <v>3</v>
      </c>
      <c r="AR549" s="4" t="n">
        <f aca="false" ca="false" dt2D="false" dtr="false" t="normal">+AP549+AQ549</f>
        <v>6</v>
      </c>
    </row>
    <row customHeight="true" ht="12.75" outlineLevel="0" r="550">
      <c r="A550" s="49" t="n">
        <f aca="false" ca="false" dt2D="false" dtr="false" t="normal">+A549+1</f>
        <v>526</v>
      </c>
      <c r="B550" s="49" t="n">
        <f aca="false" ca="false" dt2D="false" dtr="false" t="normal">+B549+1</f>
        <v>18</v>
      </c>
      <c r="C550" s="50" t="s">
        <v>54</v>
      </c>
      <c r="D550" s="50" t="s">
        <v>665</v>
      </c>
      <c r="E550" s="53" t="s">
        <v>73</v>
      </c>
      <c r="F550" s="52" t="s">
        <v>56</v>
      </c>
      <c r="G550" s="52" t="n">
        <v>4</v>
      </c>
      <c r="H550" s="52" t="n">
        <v>4</v>
      </c>
      <c r="I550" s="52" t="n">
        <v>2434.4</v>
      </c>
      <c r="J550" s="52" t="n">
        <v>2434.4</v>
      </c>
      <c r="K550" s="53" t="n">
        <v>0</v>
      </c>
      <c r="L550" s="51" t="n">
        <v>120</v>
      </c>
      <c r="M550" s="54" t="n">
        <f aca="false" ca="false" dt2D="false" dtr="false" t="normal">SUM(N550:R550)</f>
        <v>16727410.857199997</v>
      </c>
      <c r="N550" s="54" t="n"/>
      <c r="O550" s="54" t="n">
        <v>1878674.26</v>
      </c>
      <c r="P550" s="54" t="n">
        <v>0</v>
      </c>
      <c r="Q550" s="54" t="n">
        <v>2339889.528</v>
      </c>
      <c r="R550" s="54" t="n">
        <v>12508847.0692</v>
      </c>
      <c r="S550" s="54" t="n">
        <f aca="false" ca="false" dt2D="false" dtr="false" t="normal">+Z550-M550</f>
        <v>0</v>
      </c>
      <c r="T550" s="54" t="n">
        <f aca="false" ca="false" dt2D="false" dtr="false" t="normal">$M550/($J550+$K550)</f>
        <v>6871.266372494248</v>
      </c>
      <c r="U550" s="54" t="n">
        <f aca="false" ca="false" dt2D="false" dtr="false" t="normal">$M550/($J550+$K550)</f>
        <v>6871.266372494248</v>
      </c>
      <c r="V550" s="52" t="n">
        <v>2027</v>
      </c>
      <c r="W550" s="55" t="n">
        <v>1968594.84</v>
      </c>
      <c r="X550" s="56" t="n">
        <f aca="false" ca="false" dt2D="false" dtr="false" t="normal">+(J550*12.71+K550*25.41)*12</f>
        <v>371294.688</v>
      </c>
      <c r="Y550" s="56" t="n">
        <f aca="false" ca="false" dt2D="false" dtr="false" t="normal">+(J550*12.71+K550*25.41)*12*30</f>
        <v>11138840.64</v>
      </c>
      <c r="Z550" s="72" t="n">
        <f aca="false" ca="true" dt2D="false" dtr="false" t="normal">SUBTOTAL(9, AA550:AO550)</f>
        <v>16727410.857199999</v>
      </c>
      <c r="AA550" s="58" t="n">
        <v>8136115.54</v>
      </c>
      <c r="AB550" s="58" t="n">
        <v>3919431.32</v>
      </c>
      <c r="AC550" s="63" t="n"/>
      <c r="AD550" s="58" t="n">
        <v>2315163.85</v>
      </c>
      <c r="AE550" s="58" t="n"/>
      <c r="AF550" s="58" t="n"/>
      <c r="AG550" s="58" t="n">
        <v>0</v>
      </c>
      <c r="AH550" s="58" t="n"/>
      <c r="AI550" s="63" t="n"/>
      <c r="AJ550" s="63" t="n"/>
      <c r="AK550" s="63" t="n"/>
      <c r="AL550" s="58" t="n"/>
      <c r="AM550" s="62" t="n">
        <v>1234334.28096</v>
      </c>
      <c r="AN550" s="62" t="n">
        <v>128961.36624</v>
      </c>
      <c r="AO550" s="62" t="n">
        <v>993404.5</v>
      </c>
      <c r="AP550" s="4" t="n">
        <f aca="false" ca="false" dt2D="false" dtr="false" t="normal">COUNTIF(AA550:AL550, "&gt;0")</f>
        <v>3</v>
      </c>
      <c r="AQ550" s="4" t="n">
        <f aca="false" ca="false" dt2D="false" dtr="false" t="normal">COUNTIF(AM550:AO550, "&gt;0")</f>
        <v>3</v>
      </c>
      <c r="AR550" s="4" t="n">
        <f aca="false" ca="false" dt2D="false" dtr="false" t="normal">+AP550+AQ550</f>
        <v>6</v>
      </c>
    </row>
    <row customHeight="true" ht="12.75" outlineLevel="0" r="551">
      <c r="A551" s="49" t="n">
        <f aca="false" ca="false" dt2D="false" dtr="false" t="normal">+A550+1</f>
        <v>527</v>
      </c>
      <c r="B551" s="49" t="n">
        <f aca="false" ca="false" dt2D="false" dtr="false" t="normal">+B550+1</f>
        <v>19</v>
      </c>
      <c r="C551" s="50" t="s">
        <v>54</v>
      </c>
      <c r="D551" s="50" t="s">
        <v>666</v>
      </c>
      <c r="E551" s="53" t="s">
        <v>73</v>
      </c>
      <c r="F551" s="52" t="s">
        <v>56</v>
      </c>
      <c r="G551" s="52" t="n">
        <v>4</v>
      </c>
      <c r="H551" s="52" t="n">
        <v>4</v>
      </c>
      <c r="I551" s="52" t="n">
        <v>2476.8</v>
      </c>
      <c r="J551" s="52" t="n">
        <v>2324.2</v>
      </c>
      <c r="K551" s="53" t="n">
        <v>152.6</v>
      </c>
      <c r="L551" s="51" t="n">
        <v>96</v>
      </c>
      <c r="M551" s="54" t="n">
        <f aca="false" ca="false" dt2D="false" dtr="false" t="normal">SUM(N551:R551)</f>
        <v>17018752.5484</v>
      </c>
      <c r="N551" s="54" t="n"/>
      <c r="O551" s="54" t="n">
        <v>1879073.98</v>
      </c>
      <c r="P551" s="54" t="n">
        <v>0</v>
      </c>
      <c r="Q551" s="54" t="n">
        <v>2513228.996</v>
      </c>
      <c r="R551" s="54" t="n">
        <v>12626449.5724</v>
      </c>
      <c r="S551" s="54" t="n">
        <f aca="false" ca="false" dt2D="false" dtr="false" t="normal">+Z551-M551</f>
        <v>0</v>
      </c>
      <c r="T551" s="54" t="n">
        <f aca="false" ca="false" dt2D="false" dtr="false" t="normal">$M551/($J551+$K551)</f>
        <v>6871.26637128553</v>
      </c>
      <c r="U551" s="54" t="n">
        <f aca="false" ca="false" dt2D="false" dtr="false" t="normal">$M551/($J551+$K551)</f>
        <v>6871.26637128553</v>
      </c>
      <c r="V551" s="52" t="n">
        <v>2027</v>
      </c>
      <c r="W551" s="55" t="n">
        <v>2112211.22</v>
      </c>
      <c r="X551" s="56" t="n">
        <f aca="false" ca="false" dt2D="false" dtr="false" t="normal">+(J551*12.71+K551*25.41)*12</f>
        <v>401017.776</v>
      </c>
      <c r="Y551" s="56" t="n">
        <f aca="false" ca="false" dt2D="false" dtr="false" t="normal">+(J551*12.71+K551*25.41)*12*30</f>
        <v>12030533.280000001</v>
      </c>
      <c r="Z551" s="72" t="n">
        <f aca="false" ca="true" dt2D="false" dtr="false" t="normal">SUBTOTAL(9, AA551:AO551)</f>
        <v>17018752.5484</v>
      </c>
      <c r="AA551" s="58" t="n">
        <v>8277822.45</v>
      </c>
      <c r="AB551" s="58" t="n">
        <v>3987696.14</v>
      </c>
      <c r="AC551" s="63" t="n"/>
      <c r="AD551" s="58" t="n">
        <v>2355487.11</v>
      </c>
      <c r="AE551" s="58" t="n"/>
      <c r="AF551" s="58" t="n"/>
      <c r="AG551" s="58" t="n">
        <v>0</v>
      </c>
      <c r="AH551" s="58" t="n"/>
      <c r="AI551" s="63" t="n"/>
      <c r="AJ551" s="63" t="n"/>
      <c r="AK551" s="63" t="n"/>
      <c r="AL551" s="58" t="n"/>
      <c r="AM551" s="62" t="n">
        <v>1255832.70912</v>
      </c>
      <c r="AN551" s="62" t="n">
        <v>131207.48928</v>
      </c>
      <c r="AO551" s="62" t="n">
        <v>1010706.65</v>
      </c>
      <c r="AP551" s="4" t="n">
        <f aca="false" ca="false" dt2D="false" dtr="false" t="normal">COUNTIF(AA551:AL551, "&gt;0")</f>
        <v>3</v>
      </c>
      <c r="AQ551" s="4" t="n">
        <f aca="false" ca="false" dt2D="false" dtr="false" t="normal">COUNTIF(AM551:AO551, "&gt;0")</f>
        <v>3</v>
      </c>
      <c r="AR551" s="4" t="n">
        <f aca="false" ca="false" dt2D="false" dtr="false" t="normal">+AP551+AQ551</f>
        <v>6</v>
      </c>
    </row>
    <row customHeight="true" ht="12.75" outlineLevel="0" r="552">
      <c r="A552" s="49" t="n">
        <f aca="false" ca="false" dt2D="false" dtr="false" t="normal">+A551+1</f>
        <v>528</v>
      </c>
      <c r="B552" s="49" t="n">
        <f aca="false" ca="false" dt2D="false" dtr="false" t="normal">+B551+1</f>
        <v>20</v>
      </c>
      <c r="C552" s="50" t="s">
        <v>54</v>
      </c>
      <c r="D552" s="50" t="s">
        <v>667</v>
      </c>
      <c r="E552" s="53" t="s">
        <v>164</v>
      </c>
      <c r="F552" s="52" t="s">
        <v>56</v>
      </c>
      <c r="G552" s="52" t="n">
        <v>4</v>
      </c>
      <c r="H552" s="52" t="n">
        <v>4</v>
      </c>
      <c r="I552" s="52" t="n">
        <v>2423.2</v>
      </c>
      <c r="J552" s="52" t="n">
        <v>2423.2</v>
      </c>
      <c r="K552" s="53" t="n">
        <v>0</v>
      </c>
      <c r="L552" s="51" t="n">
        <v>117</v>
      </c>
      <c r="M552" s="54" t="n">
        <f aca="false" ca="false" dt2D="false" dtr="false" t="normal">SUM(N552:R552)</f>
        <v>16650452.661600001</v>
      </c>
      <c r="N552" s="54" t="n"/>
      <c r="O552" s="54" t="n">
        <v>1872363.4</v>
      </c>
      <c r="P552" s="54" t="n">
        <v>0</v>
      </c>
      <c r="Q552" s="54" t="n">
        <v>2309154.104</v>
      </c>
      <c r="R552" s="54" t="n">
        <v>12468935.1576</v>
      </c>
      <c r="S552" s="54" t="n">
        <f aca="false" ca="false" dt2D="false" dtr="false" t="normal">+Z552-M552</f>
        <v>0</v>
      </c>
      <c r="T552" s="54" t="n">
        <f aca="false" ca="false" dt2D="false" dtr="false" t="normal">$M552/($J552+$K552)</f>
        <v>6871.266367448004</v>
      </c>
      <c r="U552" s="54" t="n">
        <f aca="false" ca="false" dt2D="false" dtr="false" t="normal">$M552/($J552+$K552)</f>
        <v>6871.266367448004</v>
      </c>
      <c r="V552" s="52" t="n">
        <v>2027</v>
      </c>
      <c r="W552" s="55" t="n">
        <v>1939567.64</v>
      </c>
      <c r="X552" s="56" t="n">
        <f aca="false" ca="false" dt2D="false" dtr="false" t="normal">+(J552*12.71+K552*25.41)*12</f>
        <v>369586.464</v>
      </c>
      <c r="Y552" s="56" t="n">
        <f aca="false" ca="false" dt2D="false" dtr="false" t="normal">+(J552*12.71+K552*25.41)*12*30</f>
        <v>11087593.92</v>
      </c>
      <c r="Z552" s="72" t="n">
        <f aca="false" ca="true" dt2D="false" dtr="false" t="normal">SUBTOTAL(9, AA552:AO552)</f>
        <v>16650452.661600001</v>
      </c>
      <c r="AA552" s="58" t="n">
        <v>8098683.53</v>
      </c>
      <c r="AB552" s="58" t="n">
        <v>3901399.09</v>
      </c>
      <c r="AC552" s="63" t="n"/>
      <c r="AD552" s="58" t="n">
        <v>2304512.42</v>
      </c>
      <c r="AE552" s="58" t="n"/>
      <c r="AF552" s="58" t="n"/>
      <c r="AG552" s="58" t="n">
        <v>0</v>
      </c>
      <c r="AH552" s="58" t="n"/>
      <c r="AI552" s="63" t="n"/>
      <c r="AJ552" s="63" t="n"/>
      <c r="AK552" s="63" t="n"/>
      <c r="AL552" s="58" t="n"/>
      <c r="AM552" s="62" t="n">
        <v>1228655.45088</v>
      </c>
      <c r="AN552" s="62" t="n">
        <v>128368.05072</v>
      </c>
      <c r="AO552" s="62" t="n">
        <v>988834.12</v>
      </c>
      <c r="AP552" s="4" t="n">
        <f aca="false" ca="false" dt2D="false" dtr="false" t="normal">COUNTIF(AA552:AL552, "&gt;0")</f>
        <v>3</v>
      </c>
      <c r="AQ552" s="4" t="n">
        <f aca="false" ca="false" dt2D="false" dtr="false" t="normal">COUNTIF(AM552:AO552, "&gt;0")</f>
        <v>3</v>
      </c>
      <c r="AR552" s="4" t="n">
        <f aca="false" ca="false" dt2D="false" dtr="false" t="normal">+AP552+AQ552</f>
        <v>6</v>
      </c>
    </row>
    <row customHeight="true" ht="12.75" outlineLevel="0" r="553">
      <c r="A553" s="49" t="n">
        <f aca="false" ca="false" dt2D="false" dtr="false" t="normal">+A552+1</f>
        <v>529</v>
      </c>
      <c r="B553" s="49" t="n">
        <f aca="false" ca="false" dt2D="false" dtr="false" t="normal">+B552+1</f>
        <v>21</v>
      </c>
      <c r="C553" s="50" t="s">
        <v>54</v>
      </c>
      <c r="D553" s="50" t="s">
        <v>668</v>
      </c>
      <c r="E553" s="53" t="s">
        <v>164</v>
      </c>
      <c r="F553" s="52" t="s">
        <v>56</v>
      </c>
      <c r="G553" s="52" t="n">
        <v>4</v>
      </c>
      <c r="H553" s="52" t="n">
        <v>4</v>
      </c>
      <c r="I553" s="52" t="n">
        <v>2437.5</v>
      </c>
      <c r="J553" s="52" t="n">
        <v>2437.5</v>
      </c>
      <c r="K553" s="53" t="n">
        <v>0</v>
      </c>
      <c r="L553" s="51" t="n">
        <v>94</v>
      </c>
      <c r="M553" s="54" t="n">
        <f aca="false" ca="false" dt2D="false" dtr="false" t="normal">SUM(N553:R553)</f>
        <v>16748711.7875</v>
      </c>
      <c r="N553" s="54" t="n"/>
      <c r="O553" s="54" t="n">
        <v>1880659.85</v>
      </c>
      <c r="P553" s="54" t="n">
        <v>0</v>
      </c>
      <c r="Q553" s="54" t="n">
        <v>2408718.14</v>
      </c>
      <c r="R553" s="54" t="n">
        <v>12459333.7975</v>
      </c>
      <c r="S553" s="54" t="n">
        <f aca="false" ca="false" dt2D="false" dtr="false" t="normal">+Z553-M553</f>
        <v>0</v>
      </c>
      <c r="T553" s="54" t="n">
        <f aca="false" ca="false" dt2D="false" dtr="false" t="normal">$M553/($J553+$K553)</f>
        <v>6871.266374358975</v>
      </c>
      <c r="U553" s="54" t="n">
        <f aca="false" ca="false" dt2D="false" dtr="false" t="normal">$M553/($J553+$K553)</f>
        <v>6871.266374358975</v>
      </c>
      <c r="V553" s="52" t="n">
        <v>2027</v>
      </c>
      <c r="W553" s="55" t="n">
        <v>2036950.64</v>
      </c>
      <c r="X553" s="56" t="n">
        <f aca="false" ca="false" dt2D="false" dtr="false" t="normal">+(J553*12.71+K553*25.41)*12</f>
        <v>371767.50000000006</v>
      </c>
      <c r="Y553" s="56" t="n">
        <f aca="false" ca="false" dt2D="false" dtr="false" t="normal">+(J553*12.71+K553*25.41)*12*30</f>
        <v>11153025.000000002</v>
      </c>
      <c r="Z553" s="72" t="n">
        <f aca="false" ca="true" dt2D="false" dtr="false" t="normal">SUBTOTAL(9, AA553:AO553)</f>
        <v>16748711.7875</v>
      </c>
      <c r="AA553" s="58" t="n">
        <v>8146476.19</v>
      </c>
      <c r="AB553" s="58" t="n">
        <v>3924422.38</v>
      </c>
      <c r="AC553" s="63" t="n"/>
      <c r="AD553" s="58" t="n">
        <v>2318112.01</v>
      </c>
      <c r="AE553" s="58" t="n"/>
      <c r="AF553" s="58" t="n"/>
      <c r="AG553" s="58" t="n">
        <v>0</v>
      </c>
      <c r="AH553" s="58" t="n"/>
      <c r="AI553" s="63" t="n"/>
      <c r="AJ553" s="63" t="n"/>
      <c r="AK553" s="63" t="n"/>
      <c r="AL553" s="58" t="n"/>
      <c r="AM553" s="62" t="n">
        <v>1235906.1</v>
      </c>
      <c r="AN553" s="62" t="n">
        <v>129125.5875</v>
      </c>
      <c r="AO553" s="62" t="n">
        <v>994669.52</v>
      </c>
      <c r="AP553" s="4" t="n">
        <f aca="false" ca="false" dt2D="false" dtr="false" t="normal">COUNTIF(AA553:AL553, "&gt;0")</f>
        <v>3</v>
      </c>
      <c r="AQ553" s="4" t="n">
        <f aca="false" ca="false" dt2D="false" dtr="false" t="normal">COUNTIF(AM553:AO553, "&gt;0")</f>
        <v>3</v>
      </c>
      <c r="AR553" s="4" t="n">
        <f aca="false" ca="false" dt2D="false" dtr="false" t="normal">+AP553+AQ553</f>
        <v>6</v>
      </c>
    </row>
    <row customHeight="true" ht="12.75" outlineLevel="0" r="554">
      <c r="A554" s="49" t="n">
        <f aca="false" ca="false" dt2D="false" dtr="false" t="normal">+A553+1</f>
        <v>530</v>
      </c>
      <c r="B554" s="49" t="n">
        <f aca="false" ca="false" dt2D="false" dtr="false" t="normal">+B553+1</f>
        <v>22</v>
      </c>
      <c r="C554" s="50" t="s">
        <v>54</v>
      </c>
      <c r="D554" s="50" t="s">
        <v>669</v>
      </c>
      <c r="E554" s="53" t="s">
        <v>73</v>
      </c>
      <c r="F554" s="52" t="s">
        <v>56</v>
      </c>
      <c r="G554" s="52" t="n">
        <v>4</v>
      </c>
      <c r="H554" s="52" t="n">
        <v>4</v>
      </c>
      <c r="I554" s="52" t="n">
        <v>2454.1</v>
      </c>
      <c r="J554" s="52" t="n">
        <v>2454.1</v>
      </c>
      <c r="K554" s="53" t="n">
        <v>0</v>
      </c>
      <c r="L554" s="51" t="n">
        <v>90</v>
      </c>
      <c r="M554" s="54" t="n">
        <f aca="false" ca="false" dt2D="false" dtr="false" t="normal">SUM(N554:R554)</f>
        <v>16490012.813299999</v>
      </c>
      <c r="N554" s="54" t="n"/>
      <c r="O554" s="54" t="n">
        <v>975058.73</v>
      </c>
      <c r="P554" s="54" t="n">
        <v>0</v>
      </c>
      <c r="Q554" s="54" t="n">
        <v>374299.332</v>
      </c>
      <c r="R554" s="54" t="n">
        <v>15140654.7513</v>
      </c>
      <c r="S554" s="54" t="n">
        <f aca="false" ca="false" dt2D="false" dtr="false" t="normal">+Z554-M554</f>
        <v>0</v>
      </c>
      <c r="T554" s="54" t="n">
        <f aca="false" ca="false" dt2D="false" dtr="false" t="normal">$M554/($J554+$K554)</f>
        <v>6719.372810113687</v>
      </c>
      <c r="U554" s="54" t="n">
        <f aca="false" ca="false" dt2D="false" dtr="false" t="normal">$M554/($J554+$K554)</f>
        <v>6719.372810113687</v>
      </c>
      <c r="V554" s="52" t="n">
        <v>2027</v>
      </c>
      <c r="W554" s="55" t="n">
        <v>0</v>
      </c>
      <c r="X554" s="56" t="n">
        <f aca="false" ca="false" dt2D="false" dtr="false" t="normal">+(J554*12.71+K554*25.41)*12</f>
        <v>374299.332</v>
      </c>
      <c r="Y554" s="56" t="n">
        <f aca="false" ca="false" dt2D="false" dtr="false" t="normal">+(J554*12.71+K554*25.41)*12*30-'[3]Лист1'!$AQ$417</f>
        <v>3322440.079999999</v>
      </c>
      <c r="Z554" s="72" t="n">
        <f aca="false" ca="true" dt2D="false" dtr="false" t="normal">SUBTOTAL(9, AA554:AO554)</f>
        <v>16490012.8133</v>
      </c>
      <c r="AA554" s="58" t="n">
        <v>8201955.78</v>
      </c>
      <c r="AB554" s="58" t="n">
        <v>3951148.7</v>
      </c>
      <c r="AC554" s="63" t="n"/>
      <c r="AD554" s="58" t="n">
        <v>2333898.95</v>
      </c>
      <c r="AE554" s="58" t="n"/>
      <c r="AF554" s="58" t="n"/>
      <c r="AG554" s="58" t="n">
        <v>0</v>
      </c>
      <c r="AH554" s="58" t="n"/>
      <c r="AI554" s="63" t="n"/>
      <c r="AJ554" s="58" t="n"/>
      <c r="AK554" s="58" t="n"/>
      <c r="AL554" s="58" t="n"/>
      <c r="AM554" s="62" t="n">
        <v>1244322.93744</v>
      </c>
      <c r="AN554" s="62" t="n">
        <v>130004.96586</v>
      </c>
      <c r="AO554" s="62" t="n">
        <v>628681.48</v>
      </c>
      <c r="AP554" s="4" t="n">
        <f aca="false" ca="false" dt2D="false" dtr="false" t="normal">COUNTIF(AA554:AL554, "&gt;0")</f>
        <v>3</v>
      </c>
      <c r="AQ554" s="4" t="n">
        <f aca="false" ca="false" dt2D="false" dtr="false" t="normal">COUNTIF(AM554:AO554, "&gt;0")</f>
        <v>3</v>
      </c>
      <c r="AR554" s="4" t="n">
        <f aca="false" ca="false" dt2D="false" dtr="false" t="normal">+AP554+AQ554</f>
        <v>6</v>
      </c>
    </row>
    <row customHeight="true" ht="12.75" outlineLevel="0" r="555">
      <c r="A555" s="49" t="n">
        <f aca="false" ca="false" dt2D="false" dtr="false" t="normal">+A554+1</f>
        <v>531</v>
      </c>
      <c r="B555" s="49" t="n">
        <f aca="false" ca="false" dt2D="false" dtr="false" t="normal">+B554+1</f>
        <v>23</v>
      </c>
      <c r="C555" s="50" t="s">
        <v>59</v>
      </c>
      <c r="D555" s="50" t="s">
        <v>670</v>
      </c>
      <c r="E555" s="53" t="s">
        <v>82</v>
      </c>
      <c r="F555" s="52" t="s">
        <v>56</v>
      </c>
      <c r="G555" s="52" t="n">
        <v>5</v>
      </c>
      <c r="H555" s="52" t="n">
        <v>8</v>
      </c>
      <c r="I555" s="52" t="n">
        <v>6029.9</v>
      </c>
      <c r="J555" s="52" t="n">
        <v>5880</v>
      </c>
      <c r="K555" s="53" t="n">
        <v>149.9</v>
      </c>
      <c r="L555" s="51" t="n">
        <v>198</v>
      </c>
      <c r="M555" s="54" t="n">
        <f aca="false" ca="false" dt2D="false" dtr="false" t="normal">SUM(N555:R555)</f>
        <v>22363787.300000004</v>
      </c>
      <c r="N555" s="54" t="n"/>
      <c r="O555" s="54" t="n">
        <v>1015895.11</v>
      </c>
      <c r="P555" s="54" t="n">
        <v>0</v>
      </c>
      <c r="Q555" s="54" t="n">
        <v>6037625.948</v>
      </c>
      <c r="R555" s="54" t="n">
        <v>15310266.242</v>
      </c>
      <c r="S555" s="54" t="n">
        <f aca="false" ca="false" dt2D="false" dtr="false" t="normal">+Z555-M555</f>
        <v>0</v>
      </c>
      <c r="T555" s="54" t="n">
        <f aca="false" ca="false" dt2D="false" dtr="false" t="normal">$M555/($J555+$K555)</f>
        <v>3708.8156188328176</v>
      </c>
      <c r="U555" s="54" t="n">
        <f aca="false" ca="false" dt2D="false" dtr="false" t="normal">$M555/($J555+$K555)</f>
        <v>3708.8156188328176</v>
      </c>
      <c r="V555" s="52" t="n">
        <v>2027</v>
      </c>
      <c r="W555" s="55" t="n">
        <v>5095100.84</v>
      </c>
      <c r="X555" s="56" t="n">
        <f aca="false" ca="false" dt2D="false" dtr="false" t="normal">+(J555*12.71+K555*25.41)*12</f>
        <v>942525.108</v>
      </c>
      <c r="Y555" s="56" t="n">
        <f aca="false" ca="false" dt2D="false" dtr="false" t="normal">+(J555*12.71+K555*25.41)*12*30</f>
        <v>28275753.240000002</v>
      </c>
      <c r="Z555" s="72" t="n">
        <f aca="false" ca="true" dt2D="false" dtr="false" t="normal">SUBTOTAL(9, AA555:AO555)</f>
        <v>22363787.3</v>
      </c>
      <c r="AA555" s="58" t="n"/>
      <c r="AB555" s="58" t="n">
        <v>9708256.19</v>
      </c>
      <c r="AC555" s="58" t="n">
        <v>5928823.14</v>
      </c>
      <c r="AD555" s="58" t="n"/>
      <c r="AE555" s="58" t="n"/>
      <c r="AF555" s="58" t="n"/>
      <c r="AG555" s="58" t="n">
        <v>0</v>
      </c>
      <c r="AH555" s="58" t="n"/>
      <c r="AI555" s="58" t="n"/>
      <c r="AJ555" s="58" t="n"/>
      <c r="AK555" s="63" t="n"/>
      <c r="AL555" s="58" t="n"/>
      <c r="AM555" s="58" t="n">
        <v>5212643.53</v>
      </c>
      <c r="AN555" s="58" t="n">
        <v>521264.35</v>
      </c>
      <c r="AO555" s="58" t="n">
        <v>992800.09</v>
      </c>
      <c r="AP555" s="4" t="n">
        <f aca="false" ca="false" dt2D="false" dtr="false" t="normal">COUNTIF(AA555:AL555, "&gt;0")</f>
        <v>2</v>
      </c>
      <c r="AQ555" s="4" t="n">
        <f aca="false" ca="false" dt2D="false" dtr="false" t="normal">COUNTIF(AM555:AO555, "&gt;0")</f>
        <v>3</v>
      </c>
      <c r="AR555" s="4" t="n">
        <f aca="false" ca="false" dt2D="false" dtr="false" t="normal">+AP555+AQ555</f>
        <v>5</v>
      </c>
    </row>
    <row customHeight="true" ht="12.75" outlineLevel="0" r="556">
      <c r="A556" s="49" t="n">
        <f aca="false" ca="false" dt2D="false" dtr="false" t="normal">+A555+1</f>
        <v>532</v>
      </c>
      <c r="B556" s="49" t="n">
        <f aca="false" ca="false" dt2D="false" dtr="false" t="normal">+B555+1</f>
        <v>24</v>
      </c>
      <c r="C556" s="50" t="s">
        <v>59</v>
      </c>
      <c r="D556" s="50" t="s">
        <v>671</v>
      </c>
      <c r="E556" s="53" t="s">
        <v>125</v>
      </c>
      <c r="F556" s="52" t="s">
        <v>56</v>
      </c>
      <c r="G556" s="52" t="n">
        <v>5</v>
      </c>
      <c r="H556" s="52" t="n">
        <v>3</v>
      </c>
      <c r="I556" s="52" t="n">
        <v>4860.8</v>
      </c>
      <c r="J556" s="52" t="n">
        <v>4313.1</v>
      </c>
      <c r="K556" s="53" t="n">
        <v>547.7</v>
      </c>
      <c r="L556" s="51" t="n">
        <v>144</v>
      </c>
      <c r="M556" s="54" t="n">
        <f aca="false" ca="false" dt2D="false" dtr="false" t="normal">SUM(N556:R556)</f>
        <v>30236323.520000003</v>
      </c>
      <c r="N556" s="54" t="n"/>
      <c r="O556" s="54" t="n">
        <v>1050581.2</v>
      </c>
      <c r="P556" s="54" t="n">
        <v>0</v>
      </c>
      <c r="Q556" s="54" t="n">
        <v>3095776.676</v>
      </c>
      <c r="R556" s="54" t="n">
        <v>26089965.644</v>
      </c>
      <c r="S556" s="54" t="n">
        <f aca="false" ca="false" dt2D="false" dtr="false" t="normal">+Z556-M556</f>
        <v>0</v>
      </c>
      <c r="T556" s="54" t="n">
        <f aca="false" ca="false" dt2D="false" dtr="false" t="normal">$M556/($J556+$K556)</f>
        <v>6220.441803818302</v>
      </c>
      <c r="U556" s="54" t="n">
        <f aca="false" ca="false" dt2D="false" dtr="false" t="normal">$M556/($J556+$K556)</f>
        <v>6220.441803818302</v>
      </c>
      <c r="V556" s="52" t="n">
        <v>2027</v>
      </c>
      <c r="W556" s="55" t="n">
        <v>2270937.98</v>
      </c>
      <c r="X556" s="56" t="n">
        <f aca="false" ca="false" dt2D="false" dtr="false" t="normal">+(J556*12.71+K556*25.41)*12</f>
        <v>824838.6960000002</v>
      </c>
      <c r="Y556" s="56" t="n">
        <f aca="false" ca="false" dt2D="false" dtr="false" t="normal">+(J556*12.71+K556*25.41)*12*30</f>
        <v>24745160.880000006</v>
      </c>
      <c r="Z556" s="72" t="n">
        <f aca="false" ca="true" dt2D="false" dtr="false" t="normal">SUBTOTAL(9, AA556:AO556)</f>
        <v>30236323.52</v>
      </c>
      <c r="AA556" s="58" t="n"/>
      <c r="AB556" s="58" t="n"/>
      <c r="AC556" s="58" t="n"/>
      <c r="AD556" s="63" t="n"/>
      <c r="AE556" s="58" t="n"/>
      <c r="AF556" s="58" t="n"/>
      <c r="AG556" s="58" t="n">
        <v>0</v>
      </c>
      <c r="AH556" s="58" t="n"/>
      <c r="AI556" s="58" t="n"/>
      <c r="AJ556" s="58" t="n"/>
      <c r="AK556" s="58" t="n">
        <v>23992152.37</v>
      </c>
      <c r="AL556" s="63" t="n"/>
      <c r="AM556" s="58" t="n">
        <v>4878539.98</v>
      </c>
      <c r="AN556" s="58" t="n">
        <v>471375.59</v>
      </c>
      <c r="AO556" s="58" t="n">
        <v>894255.58</v>
      </c>
      <c r="AP556" s="4" t="n">
        <f aca="false" ca="false" dt2D="false" dtr="false" t="normal">COUNTIF(AA556:AL556, "&gt;0")</f>
        <v>1</v>
      </c>
      <c r="AQ556" s="4" t="n">
        <f aca="false" ca="false" dt2D="false" dtr="false" t="normal">COUNTIF(AM556:AO556, "&gt;0")</f>
        <v>3</v>
      </c>
      <c r="AR556" s="4" t="n">
        <f aca="false" ca="false" dt2D="false" dtr="false" t="normal">+AP556+AQ556</f>
        <v>4</v>
      </c>
    </row>
    <row customHeight="true" ht="12.75" outlineLevel="0" r="557">
      <c r="A557" s="49" t="n">
        <f aca="false" ca="false" dt2D="false" dtr="false" t="normal">+A556+1</f>
        <v>533</v>
      </c>
      <c r="B557" s="49" t="n">
        <f aca="false" ca="false" dt2D="false" dtr="false" t="normal">+B556+1</f>
        <v>25</v>
      </c>
      <c r="C557" s="50" t="s">
        <v>59</v>
      </c>
      <c r="D557" s="49" t="s">
        <v>672</v>
      </c>
      <c r="E557" s="53" t="s">
        <v>290</v>
      </c>
      <c r="F557" s="52" t="s">
        <v>56</v>
      </c>
      <c r="G557" s="52" t="n">
        <v>5</v>
      </c>
      <c r="H557" s="52" t="n">
        <v>4</v>
      </c>
      <c r="I557" s="53" t="n">
        <v>4869.2</v>
      </c>
      <c r="J557" s="53" t="n">
        <v>4823.5</v>
      </c>
      <c r="K557" s="53" t="n">
        <v>45.6999999999998</v>
      </c>
      <c r="L557" s="51" t="n">
        <v>161</v>
      </c>
      <c r="M557" s="54" t="n">
        <f aca="false" ca="false" dt2D="false" dtr="false" t="normal">SUM(N557:R557)</f>
        <v>14122140.76</v>
      </c>
      <c r="N557" s="54" t="n"/>
      <c r="O557" s="54" t="n">
        <v>1344814.75</v>
      </c>
      <c r="P557" s="54" t="n">
        <v>0</v>
      </c>
      <c r="Q557" s="54" t="n">
        <v>749615.064</v>
      </c>
      <c r="R557" s="54" t="n">
        <v>12027710.946</v>
      </c>
      <c r="S557" s="54" t="n">
        <f aca="false" ca="false" dt2D="false" dtr="false" t="normal">+Z557-M557</f>
        <v>0</v>
      </c>
      <c r="T557" s="54" t="n">
        <f aca="false" ca="false" dt2D="false" dtr="false" t="normal">$M557/($J557+$K557)</f>
        <v>2900.3</v>
      </c>
      <c r="U557" s="54" t="n">
        <f aca="false" ca="false" dt2D="false" dtr="false" t="normal">$M557/($J557+$K557)</f>
        <v>2900.3</v>
      </c>
      <c r="V557" s="52" t="n">
        <v>2027</v>
      </c>
      <c r="W557" s="56" t="n">
        <v>0</v>
      </c>
      <c r="X557" s="56" t="n">
        <f aca="false" ca="false" dt2D="false" dtr="false" t="normal">+(J557*12.71+K557*25.41)*12</f>
        <v>749615.064</v>
      </c>
      <c r="Y557" s="56" t="n">
        <f aca="false" ca="false" dt2D="false" dtr="false" t="normal">+(J557*12.71+K557*25.41)*12*30-'[3]Лист1'!$AQ$440</f>
        <v>16304031.340000002</v>
      </c>
      <c r="Z557" s="72" t="n">
        <f aca="false" ca="true" dt2D="false" dtr="false" t="normal">SUBTOTAL(9, AA557:AO557)</f>
        <v>14122140.76</v>
      </c>
      <c r="AA557" s="58" t="n"/>
      <c r="AB557" s="58" t="n"/>
      <c r="AC557" s="58" t="n"/>
      <c r="AD557" s="58" t="n"/>
      <c r="AE557" s="58" t="n"/>
      <c r="AF557" s="58" t="n"/>
      <c r="AG557" s="58" t="n">
        <v>0</v>
      </c>
      <c r="AH557" s="58" t="n"/>
      <c r="AI557" s="58" t="n"/>
      <c r="AJ557" s="58" t="n"/>
      <c r="AK557" s="58" t="n"/>
      <c r="AL557" s="58" t="n">
        <v>12299734.98</v>
      </c>
      <c r="AM557" s="58" t="n">
        <v>1412214.08</v>
      </c>
      <c r="AN557" s="58" t="n">
        <v>141221.41</v>
      </c>
      <c r="AO557" s="58" t="n">
        <v>268970.29</v>
      </c>
      <c r="AP557" s="4" t="n">
        <f aca="false" ca="false" dt2D="false" dtr="false" t="normal">COUNTIF(AA557:AL557, "&gt;0")</f>
        <v>1</v>
      </c>
      <c r="AQ557" s="4" t="n">
        <f aca="false" ca="false" dt2D="false" dtr="false" t="normal">COUNTIF(AM557:AO557, "&gt;0")</f>
        <v>3</v>
      </c>
      <c r="AR557" s="4" t="n">
        <f aca="false" ca="false" dt2D="false" dtr="false" t="normal">+AP557+AQ557</f>
        <v>4</v>
      </c>
    </row>
    <row customHeight="true" ht="12.75" outlineLevel="0" r="558">
      <c r="A558" s="49" t="n">
        <f aca="false" ca="false" dt2D="false" dtr="false" t="normal">+A557+1</f>
        <v>534</v>
      </c>
      <c r="B558" s="49" t="n">
        <f aca="false" ca="false" dt2D="false" dtr="false" t="normal">+B557+1</f>
        <v>26</v>
      </c>
      <c r="C558" s="50" t="s">
        <v>59</v>
      </c>
      <c r="D558" s="49" t="s">
        <v>673</v>
      </c>
      <c r="E558" s="53" t="s">
        <v>154</v>
      </c>
      <c r="F558" s="52" t="s">
        <v>56</v>
      </c>
      <c r="G558" s="52" t="n">
        <v>2</v>
      </c>
      <c r="H558" s="52" t="n">
        <v>2</v>
      </c>
      <c r="I558" s="53" t="n">
        <v>379</v>
      </c>
      <c r="J558" s="53" t="n">
        <v>379</v>
      </c>
      <c r="K558" s="53" t="n">
        <v>0</v>
      </c>
      <c r="L558" s="51" t="n">
        <v>19</v>
      </c>
      <c r="M558" s="54" t="n">
        <f aca="false" ca="false" dt2D="false" dtr="false" t="normal">SUM(N558:R558)</f>
        <v>5113172.380000001</v>
      </c>
      <c r="N558" s="54" t="n"/>
      <c r="O558" s="54" t="n">
        <v>503298.02</v>
      </c>
      <c r="P558" s="54" t="n">
        <v>0</v>
      </c>
      <c r="Q558" s="54" t="n">
        <v>57805.08</v>
      </c>
      <c r="R558" s="54" t="n">
        <v>4552069.28</v>
      </c>
      <c r="S558" s="54" t="n">
        <f aca="false" ca="false" dt2D="false" dtr="false" t="normal">+Z558-M558</f>
        <v>0</v>
      </c>
      <c r="T558" s="54" t="n">
        <f aca="false" ca="false" dt2D="false" dtr="false" t="normal">$M558/($J558+$K558)</f>
        <v>13491.220000000003</v>
      </c>
      <c r="U558" s="54" t="n">
        <f aca="false" ca="false" dt2D="false" dtr="false" t="normal">$M558/($J558+$K558)</f>
        <v>13491.220000000003</v>
      </c>
      <c r="V558" s="52" t="n">
        <v>2027</v>
      </c>
      <c r="W558" s="56" t="n">
        <v>0</v>
      </c>
      <c r="X558" s="56" t="n">
        <f aca="false" ca="false" dt2D="false" dtr="false" t="normal">+(J558*12.71+K558*25.41)*12</f>
        <v>57805.08</v>
      </c>
      <c r="Y558" s="56" t="n">
        <f aca="false" ca="false" dt2D="false" dtr="false" t="normal">+(J558*12.71+K558*25.41)*12*30-'[3]Лист1'!$AQ$436</f>
        <v>1447442</v>
      </c>
      <c r="Z558" s="72" t="n">
        <f aca="false" ca="true" dt2D="false" dtr="false" t="normal">SUBTOTAL(9, AA558:AO558)</f>
        <v>5113172.380000001</v>
      </c>
      <c r="AA558" s="58" t="n"/>
      <c r="AB558" s="58" t="n"/>
      <c r="AC558" s="58" t="n"/>
      <c r="AD558" s="58" t="n"/>
      <c r="AE558" s="58" t="n"/>
      <c r="AF558" s="58" t="n"/>
      <c r="AG558" s="58" t="n">
        <v>0</v>
      </c>
      <c r="AH558" s="58" t="n"/>
      <c r="AI558" s="58" t="n"/>
      <c r="AJ558" s="58" t="n"/>
      <c r="AK558" s="58" t="n">
        <v>4453337.94</v>
      </c>
      <c r="AL558" s="58" t="n"/>
      <c r="AM558" s="58" t="n">
        <v>511317.24</v>
      </c>
      <c r="AN558" s="58" t="n">
        <v>51131.72</v>
      </c>
      <c r="AO558" s="58" t="n">
        <v>97385.48</v>
      </c>
      <c r="AP558" s="4" t="n">
        <f aca="false" ca="false" dt2D="false" dtr="false" t="normal">COUNTIF(AA558:AL558, "&gt;0")</f>
        <v>1</v>
      </c>
      <c r="AQ558" s="4" t="n">
        <f aca="false" ca="false" dt2D="false" dtr="false" t="normal">COUNTIF(AM558:AO558, "&gt;0")</f>
        <v>3</v>
      </c>
      <c r="AR558" s="4" t="n">
        <f aca="false" ca="false" dt2D="false" dtr="false" t="normal">+AP558+AQ558</f>
        <v>4</v>
      </c>
    </row>
    <row customHeight="true" ht="12.75" outlineLevel="0" r="559">
      <c r="A559" s="49" t="n">
        <f aca="false" ca="false" dt2D="false" dtr="false" t="normal">+A558+1</f>
        <v>535</v>
      </c>
      <c r="B559" s="49" t="n">
        <f aca="false" ca="false" dt2D="false" dtr="false" t="normal">+B558+1</f>
        <v>27</v>
      </c>
      <c r="C559" s="50" t="s">
        <v>68</v>
      </c>
      <c r="D559" s="49" t="s">
        <v>674</v>
      </c>
      <c r="E559" s="53" t="s">
        <v>67</v>
      </c>
      <c r="F559" s="52" t="s">
        <v>56</v>
      </c>
      <c r="G559" s="52" t="n">
        <v>5</v>
      </c>
      <c r="H559" s="52" t="n">
        <v>6</v>
      </c>
      <c r="I559" s="53" t="n">
        <v>4693.8</v>
      </c>
      <c r="J559" s="53" t="n">
        <v>4693.8</v>
      </c>
      <c r="K559" s="53" t="n">
        <v>0</v>
      </c>
      <c r="L559" s="51" t="n">
        <v>224</v>
      </c>
      <c r="M559" s="54" t="n">
        <f aca="false" ca="false" dt2D="false" dtr="false" t="normal">SUM(N559:R559)</f>
        <v>8367669.639999999</v>
      </c>
      <c r="N559" s="54" t="n"/>
      <c r="O559" s="54" t="n">
        <v>1437764.51</v>
      </c>
      <c r="P559" s="54" t="n">
        <v>0</v>
      </c>
      <c r="Q559" s="54" t="n">
        <v>715898.376</v>
      </c>
      <c r="R559" s="54" t="n">
        <v>6214006.754</v>
      </c>
      <c r="S559" s="54" t="n">
        <f aca="false" ca="false" dt2D="false" dtr="false" t="normal">+Z559-M559</f>
        <v>0</v>
      </c>
      <c r="T559" s="54" t="n">
        <f aca="false" ca="false" dt2D="false" dtr="false" t="normal">$M559/($J559+$K559)</f>
        <v>1782.7068984618004</v>
      </c>
      <c r="U559" s="54" t="n">
        <f aca="false" ca="false" dt2D="false" dtr="false" t="normal">$M559/($J559+$K559)</f>
        <v>1782.7068984618004</v>
      </c>
      <c r="V559" s="52" t="n">
        <v>2027</v>
      </c>
      <c r="W559" s="56" t="n">
        <v>0</v>
      </c>
      <c r="X559" s="56" t="n">
        <f aca="false" ca="false" dt2D="false" dtr="false" t="normal">+(J559*12.71+K559*25.41)*12</f>
        <v>715898.376</v>
      </c>
      <c r="Y559" s="56" t="n">
        <f aca="false" ca="false" dt2D="false" dtr="false" t="normal">+(J559*12.71+K559*25.41)*12*30-'[3]Лист1'!$AQ$319</f>
        <v>19186620.01</v>
      </c>
      <c r="Z559" s="72" t="n">
        <f aca="false" ca="true" dt2D="false" dtr="false" t="normal">SUBTOTAL(9, AA559:AO559)</f>
        <v>8367669.639999999</v>
      </c>
      <c r="AA559" s="58" t="n"/>
      <c r="AB559" s="58" t="n"/>
      <c r="AC559" s="58" t="n">
        <v>4615119.66</v>
      </c>
      <c r="AD559" s="58" t="n"/>
      <c r="AE559" s="58" t="n"/>
      <c r="AF559" s="58" t="n"/>
      <c r="AG559" s="58" t="n">
        <v>0</v>
      </c>
      <c r="AH559" s="58" t="n"/>
      <c r="AI559" s="63" t="n"/>
      <c r="AJ559" s="58" t="n"/>
      <c r="AK559" s="58" t="n"/>
      <c r="AL559" s="58" t="n"/>
      <c r="AM559" s="58" t="n">
        <v>2845732.19</v>
      </c>
      <c r="AN559" s="58" t="n">
        <v>310304.77</v>
      </c>
      <c r="AO559" s="58" t="n">
        <v>596513.02</v>
      </c>
      <c r="AP559" s="4" t="n">
        <f aca="false" ca="false" dt2D="false" dtr="false" t="normal">COUNTIF(AA559:AL559, "&gt;0")</f>
        <v>1</v>
      </c>
      <c r="AQ559" s="4" t="n">
        <f aca="false" ca="false" dt2D="false" dtr="false" t="normal">COUNTIF(AM559:AO559, "&gt;0")</f>
        <v>3</v>
      </c>
      <c r="AR559" s="4" t="n">
        <f aca="false" ca="false" dt2D="false" dtr="false" t="normal">+AP559+AQ559</f>
        <v>4</v>
      </c>
    </row>
    <row customHeight="true" ht="12.75" outlineLevel="0" r="560">
      <c r="A560" s="49" t="n">
        <f aca="false" ca="false" dt2D="false" dtr="false" t="normal">+A559+1</f>
        <v>536</v>
      </c>
      <c r="B560" s="49" t="n">
        <f aca="false" ca="false" dt2D="false" dtr="false" t="normal">+B559+1</f>
        <v>28</v>
      </c>
      <c r="C560" s="50" t="s">
        <v>68</v>
      </c>
      <c r="D560" s="49" t="s">
        <v>675</v>
      </c>
      <c r="E560" s="53" t="s">
        <v>290</v>
      </c>
      <c r="F560" s="52" t="s">
        <v>56</v>
      </c>
      <c r="G560" s="52" t="n">
        <v>10</v>
      </c>
      <c r="H560" s="52" t="n">
        <v>1</v>
      </c>
      <c r="I560" s="53" t="n">
        <v>3562.9</v>
      </c>
      <c r="J560" s="53" t="n">
        <v>3068</v>
      </c>
      <c r="K560" s="53" t="n">
        <v>0</v>
      </c>
      <c r="L560" s="51" t="n">
        <v>120</v>
      </c>
      <c r="M560" s="54" t="n">
        <f aca="false" ca="false" dt2D="false" dtr="false" t="normal">SUM(N560:R560)</f>
        <v>9817661.36</v>
      </c>
      <c r="N560" s="54" t="n"/>
      <c r="O560" s="54" t="n">
        <v>440483.8</v>
      </c>
      <c r="P560" s="54" t="n">
        <v>0</v>
      </c>
      <c r="Q560" s="54" t="n">
        <v>621822.24</v>
      </c>
      <c r="R560" s="54" t="n">
        <v>8755355.32</v>
      </c>
      <c r="S560" s="54" t="n">
        <f aca="false" ca="false" dt2D="false" dtr="false" t="normal">+Z560-M560</f>
        <v>0</v>
      </c>
      <c r="T560" s="54" t="n">
        <f aca="false" ca="false" dt2D="false" dtr="false" t="normal">$M560/($J560+$K560)</f>
        <v>3200.02</v>
      </c>
      <c r="U560" s="54" t="n">
        <f aca="false" ca="false" dt2D="false" dtr="false" t="normal">$M560/($J560+$K560)</f>
        <v>3200.02</v>
      </c>
      <c r="V560" s="52" t="n">
        <v>2027</v>
      </c>
      <c r="W560" s="56" t="n">
        <v>0</v>
      </c>
      <c r="X560" s="56" t="n">
        <f aca="false" ca="false" dt2D="false" dtr="false" t="normal">+(J560*16.89+K560*28.62)*12</f>
        <v>621822.24</v>
      </c>
      <c r="Y560" s="56" t="n">
        <f aca="false" ca="false" dt2D="false" dtr="false" t="normal">+(J560*16.89+K560*28.62)*12*30-'[3]Лист1'!$AQ$307</f>
        <v>18117686.81</v>
      </c>
      <c r="Z560" s="72" t="n">
        <f aca="false" ca="true" dt2D="false" dtr="false" t="normal">SUBTOTAL(9, AA560:AO560)</f>
        <v>9817661.36</v>
      </c>
      <c r="AA560" s="58" t="n">
        <v>8742882.7</v>
      </c>
      <c r="AB560" s="58" t="n"/>
      <c r="AC560" s="58" t="n"/>
      <c r="AD560" s="58" t="n"/>
      <c r="AE560" s="58" t="n"/>
      <c r="AF560" s="58" t="n"/>
      <c r="AG560" s="58" t="n">
        <v>0</v>
      </c>
      <c r="AH560" s="58" t="n"/>
      <c r="AI560" s="58" t="n"/>
      <c r="AJ560" s="58" t="n"/>
      <c r="AK560" s="58" t="n"/>
      <c r="AL560" s="58" t="n"/>
      <c r="AM560" s="58" t="n">
        <v>785412.91</v>
      </c>
      <c r="AN560" s="58" t="n">
        <v>98176.61</v>
      </c>
      <c r="AO560" s="58" t="n">
        <v>191189.14</v>
      </c>
      <c r="AP560" s="4" t="n">
        <f aca="false" ca="false" dt2D="false" dtr="false" t="normal">COUNTIF(AA560:AL560, "&gt;0")</f>
        <v>1</v>
      </c>
      <c r="AQ560" s="4" t="n">
        <f aca="false" ca="false" dt2D="false" dtr="false" t="normal">COUNTIF(AM560:AO560, "&gt;0")</f>
        <v>3</v>
      </c>
      <c r="AR560" s="4" t="n">
        <f aca="false" ca="false" dt2D="false" dtr="false" t="normal">+AP560+AQ560</f>
        <v>4</v>
      </c>
    </row>
    <row customHeight="true" ht="12.75" outlineLevel="0" r="561">
      <c r="A561" s="49" t="n">
        <f aca="false" ca="false" dt2D="false" dtr="false" t="normal">+A560+1</f>
        <v>537</v>
      </c>
      <c r="B561" s="49" t="n">
        <f aca="false" ca="false" dt2D="false" dtr="false" t="normal">+B560+1</f>
        <v>29</v>
      </c>
      <c r="C561" s="50" t="s">
        <v>68</v>
      </c>
      <c r="D561" s="49" t="s">
        <v>676</v>
      </c>
      <c r="E561" s="53" t="s">
        <v>107</v>
      </c>
      <c r="F561" s="52" t="s">
        <v>56</v>
      </c>
      <c r="G561" s="52" t="n">
        <v>5</v>
      </c>
      <c r="H561" s="52" t="n">
        <v>2</v>
      </c>
      <c r="I561" s="53" t="n">
        <v>3656</v>
      </c>
      <c r="J561" s="53" t="n">
        <v>3125.7</v>
      </c>
      <c r="K561" s="53" t="n">
        <v>530.3</v>
      </c>
      <c r="L561" s="51" t="n">
        <v>197</v>
      </c>
      <c r="M561" s="54" t="n">
        <f aca="false" ca="false" dt2D="false" dtr="false" t="normal">SUM(N561:R561)</f>
        <v>22716028.14</v>
      </c>
      <c r="N561" s="54" t="n"/>
      <c r="O561" s="54" t="n">
        <v>1899641.15</v>
      </c>
      <c r="P561" s="54" t="n">
        <v>0</v>
      </c>
      <c r="Q561" s="54" t="n">
        <v>1682822.96</v>
      </c>
      <c r="R561" s="54" t="n">
        <v>19133564.03</v>
      </c>
      <c r="S561" s="54" t="n">
        <f aca="false" ca="false" dt2D="false" dtr="false" t="normal">+Z561-M561</f>
        <v>0</v>
      </c>
      <c r="T561" s="54" t="n">
        <f aca="false" ca="false" dt2D="false" dtr="false" t="normal">$M561/($J561+$K561)</f>
        <v>6213.355618161926</v>
      </c>
      <c r="U561" s="54" t="n">
        <f aca="false" ca="false" dt2D="false" dtr="false" t="normal">$M561/($J561+$K561)</f>
        <v>6213.355618161926</v>
      </c>
      <c r="V561" s="52" t="n">
        <v>2027</v>
      </c>
      <c r="W561" s="56" t="n">
        <v>1044392.12</v>
      </c>
      <c r="X561" s="56" t="n">
        <f aca="false" ca="false" dt2D="false" dtr="false" t="normal">+(J561*12.71+K561*25.41)*12</f>
        <v>638430.8399999999</v>
      </c>
      <c r="Y561" s="56" t="n">
        <f aca="false" ca="false" dt2D="false" dtr="false" t="normal">+(J561*12.71+K561*25.41)*12*30</f>
        <v>19152925.199999996</v>
      </c>
      <c r="Z561" s="72" t="n">
        <f aca="false" ca="true" dt2D="false" dtr="false" t="normal">SUBTOTAL(9, AA561:AO561)</f>
        <v>22716028.14</v>
      </c>
      <c r="AA561" s="58" t="n"/>
      <c r="AB561" s="58" t="n"/>
      <c r="AC561" s="58" t="n"/>
      <c r="AD561" s="58" t="n"/>
      <c r="AE561" s="58" t="n"/>
      <c r="AF561" s="58" t="n"/>
      <c r="AG561" s="58" t="n">
        <v>0</v>
      </c>
      <c r="AH561" s="58" t="n"/>
      <c r="AI561" s="58" t="n">
        <v>17652056.78</v>
      </c>
      <c r="AJ561" s="58" t="n"/>
      <c r="AK561" s="63" t="n"/>
      <c r="AL561" s="58" t="n"/>
      <c r="AM561" s="58" t="n">
        <v>3875724.5</v>
      </c>
      <c r="AN561" s="58" t="n">
        <v>407614.75</v>
      </c>
      <c r="AO561" s="58" t="n">
        <v>780632.11</v>
      </c>
      <c r="AP561" s="4" t="n">
        <f aca="false" ca="false" dt2D="false" dtr="false" t="normal">COUNTIF(AA561:AL561, "&gt;0")</f>
        <v>1</v>
      </c>
      <c r="AQ561" s="4" t="n">
        <f aca="false" ca="false" dt2D="false" dtr="false" t="normal">COUNTIF(AM561:AO561, "&gt;0")</f>
        <v>3</v>
      </c>
      <c r="AR561" s="4" t="n">
        <f aca="false" ca="false" dt2D="false" dtr="false" t="normal">+AP561+AQ561</f>
        <v>4</v>
      </c>
    </row>
    <row customHeight="true" ht="12.75" outlineLevel="0" r="562">
      <c r="A562" s="49" t="n">
        <f aca="false" ca="false" dt2D="false" dtr="false" t="normal">+A561+1</f>
        <v>538</v>
      </c>
      <c r="B562" s="49" t="n">
        <f aca="false" ca="false" dt2D="false" dtr="false" t="normal">+B561+1</f>
        <v>30</v>
      </c>
      <c r="C562" s="50" t="s">
        <v>68</v>
      </c>
      <c r="D562" s="49" t="s">
        <v>677</v>
      </c>
      <c r="E562" s="53" t="s">
        <v>107</v>
      </c>
      <c r="F562" s="52" t="s">
        <v>56</v>
      </c>
      <c r="G562" s="52" t="n">
        <v>5</v>
      </c>
      <c r="H562" s="52" t="n">
        <v>2</v>
      </c>
      <c r="I562" s="53" t="n">
        <v>3769</v>
      </c>
      <c r="J562" s="53" t="n">
        <v>2900.4</v>
      </c>
      <c r="K562" s="53" t="n">
        <v>868.6</v>
      </c>
      <c r="L562" s="51" t="n">
        <v>169</v>
      </c>
      <c r="M562" s="54" t="n">
        <f aca="false" ca="false" dt2D="false" dtr="false" t="normal">SUM(N562:R562)</f>
        <v>23418137.330000002</v>
      </c>
      <c r="N562" s="54" t="n"/>
      <c r="O562" s="54" t="n">
        <v>1956566.38</v>
      </c>
      <c r="P562" s="54" t="n">
        <v>0</v>
      </c>
      <c r="Q562" s="54" t="n">
        <v>807365.12</v>
      </c>
      <c r="R562" s="54" t="n">
        <v>20654205.83</v>
      </c>
      <c r="S562" s="54" t="n">
        <f aca="false" ca="false" dt2D="false" dtr="false" t="normal">+Z562-M562</f>
        <v>0</v>
      </c>
      <c r="T562" s="54" t="n">
        <f aca="false" ca="false" dt2D="false" dtr="false" t="normal">$M562/($J562+$K562)</f>
        <v>6213.355619527727</v>
      </c>
      <c r="U562" s="54" t="n">
        <f aca="false" ca="false" dt2D="false" dtr="false" t="normal">$M562/($J562+$K562)</f>
        <v>6213.355619527727</v>
      </c>
      <c r="V562" s="52" t="n">
        <v>2027</v>
      </c>
      <c r="W562" s="56" t="n">
        <v>100142.6</v>
      </c>
      <c r="X562" s="56" t="n">
        <f aca="false" ca="false" dt2D="false" dtr="false" t="normal">+(J562*12.71+K562*25.41)*12</f>
        <v>707222.52</v>
      </c>
      <c r="Y562" s="56" t="n">
        <f aca="false" ca="false" dt2D="false" dtr="false" t="normal">+(J562*12.71+K562*25.41)*12*30</f>
        <v>21216675.6</v>
      </c>
      <c r="Z562" s="72" t="n">
        <f aca="false" ca="true" dt2D="false" dtr="false" t="normal">SUBTOTAL(9, AA562:AO562)</f>
        <v>23418137.330000002</v>
      </c>
      <c r="AA562" s="58" t="n"/>
      <c r="AB562" s="58" t="n"/>
      <c r="AC562" s="58" t="n"/>
      <c r="AD562" s="58" t="n"/>
      <c r="AE562" s="58" t="n"/>
      <c r="AF562" s="58" t="n"/>
      <c r="AG562" s="58" t="n">
        <v>0</v>
      </c>
      <c r="AH562" s="58" t="n"/>
      <c r="AI562" s="58" t="n">
        <v>18197648.25</v>
      </c>
      <c r="AJ562" s="58" t="n"/>
      <c r="AK562" s="63" t="n"/>
      <c r="AL562" s="58" t="n"/>
      <c r="AM562" s="58" t="n">
        <v>3995515.77</v>
      </c>
      <c r="AN562" s="58" t="n">
        <v>420213.35</v>
      </c>
      <c r="AO562" s="58" t="n">
        <v>804759.96</v>
      </c>
      <c r="AP562" s="4" t="n">
        <f aca="false" ca="false" dt2D="false" dtr="false" t="normal">COUNTIF(AA562:AL562, "&gt;0")</f>
        <v>1</v>
      </c>
      <c r="AQ562" s="4" t="n">
        <f aca="false" ca="false" dt2D="false" dtr="false" t="normal">COUNTIF(AM562:AO562, "&gt;0")</f>
        <v>3</v>
      </c>
      <c r="AR562" s="4" t="n">
        <f aca="false" ca="false" dt2D="false" dtr="false" t="normal">+AP562+AQ562</f>
        <v>4</v>
      </c>
    </row>
    <row customHeight="true" ht="12.75" outlineLevel="0" r="563">
      <c r="A563" s="49" t="n">
        <f aca="false" ca="false" dt2D="false" dtr="false" t="normal">+A562+1</f>
        <v>539</v>
      </c>
      <c r="B563" s="49" t="n">
        <f aca="false" ca="false" dt2D="false" dtr="false" t="normal">+B562+1</f>
        <v>31</v>
      </c>
      <c r="C563" s="50" t="s">
        <v>68</v>
      </c>
      <c r="D563" s="49" t="s">
        <v>678</v>
      </c>
      <c r="E563" s="53" t="s">
        <v>125</v>
      </c>
      <c r="F563" s="52" t="s">
        <v>56</v>
      </c>
      <c r="G563" s="52" t="n">
        <v>5</v>
      </c>
      <c r="H563" s="52" t="n">
        <v>4</v>
      </c>
      <c r="I563" s="53" t="n">
        <v>4808.3</v>
      </c>
      <c r="J563" s="53" t="n">
        <v>4808.3</v>
      </c>
      <c r="K563" s="53" t="n">
        <v>0</v>
      </c>
      <c r="L563" s="51" t="n">
        <v>199</v>
      </c>
      <c r="M563" s="54" t="n">
        <f aca="false" ca="false" dt2D="false" dtr="false" t="normal">SUM(N563:R563)</f>
        <v>24179510.77</v>
      </c>
      <c r="N563" s="54" t="n"/>
      <c r="O563" s="54" t="n">
        <v>1336963.89</v>
      </c>
      <c r="P563" s="54" t="n">
        <v>0</v>
      </c>
      <c r="Q563" s="54" t="n">
        <v>3493340.766</v>
      </c>
      <c r="R563" s="54" t="n">
        <v>19349206.114</v>
      </c>
      <c r="S563" s="54" t="n">
        <f aca="false" ca="false" dt2D="false" dtr="false" t="normal">+Z563-M563</f>
        <v>0</v>
      </c>
      <c r="T563" s="54" t="n">
        <f aca="false" ca="false" dt2D="false" dtr="false" t="normal">$M563/($J563+$K563)</f>
        <v>5028.702612149824</v>
      </c>
      <c r="U563" s="54" t="n">
        <f aca="false" ca="false" dt2D="false" dtr="false" t="normal">$M563/($J563+$K563)</f>
        <v>5028.702612149824</v>
      </c>
      <c r="V563" s="52" t="n">
        <v>2027</v>
      </c>
      <c r="W563" s="56" t="n">
        <v>2759978.85</v>
      </c>
      <c r="X563" s="56" t="n">
        <f aca="false" ca="false" dt2D="false" dtr="false" t="normal">+(J563*12.71+K563*25.41)*12</f>
        <v>733361.9160000001</v>
      </c>
      <c r="Y563" s="56" t="n">
        <f aca="false" ca="false" dt2D="false" dtr="false" t="normal">+(J563*12.71+K563*25.41)*12*30</f>
        <v>22000857.480000004</v>
      </c>
      <c r="Z563" s="72" t="n">
        <f aca="false" ca="true" dt2D="false" dtr="false" t="normal">SUBTOTAL(9, AA563:AO563)</f>
        <v>24179510.77</v>
      </c>
      <c r="AA563" s="58" t="n">
        <v>16070031.37</v>
      </c>
      <c r="AB563" s="58" t="n"/>
      <c r="AC563" s="63" t="n"/>
      <c r="AD563" s="58" t="n">
        <v>4572790.97</v>
      </c>
      <c r="AE563" s="58" t="n"/>
      <c r="AF563" s="58" t="n"/>
      <c r="AG563" s="58" t="n">
        <v>0</v>
      </c>
      <c r="AH563" s="58" t="n"/>
      <c r="AI563" s="58" t="n"/>
      <c r="AJ563" s="58" t="n"/>
      <c r="AK563" s="58" t="n"/>
      <c r="AL563" s="58" t="n"/>
      <c r="AM563" s="58" t="n">
        <v>2692814.37</v>
      </c>
      <c r="AN563" s="58" t="n">
        <v>289072.11</v>
      </c>
      <c r="AO563" s="58" t="n">
        <v>554801.95</v>
      </c>
      <c r="AP563" s="4" t="n">
        <f aca="false" ca="false" dt2D="false" dtr="false" t="normal">COUNTIF(AA563:AL563, "&gt;0")</f>
        <v>2</v>
      </c>
      <c r="AQ563" s="4" t="n">
        <f aca="false" ca="false" dt2D="false" dtr="false" t="normal">COUNTIF(AM563:AO563, "&gt;0")</f>
        <v>3</v>
      </c>
      <c r="AR563" s="4" t="n">
        <f aca="false" ca="false" dt2D="false" dtr="false" t="normal">+AP563+AQ563</f>
        <v>5</v>
      </c>
    </row>
    <row customHeight="true" ht="12.75" outlineLevel="0" r="564">
      <c r="A564" s="49" t="n">
        <f aca="false" ca="false" dt2D="false" dtr="false" t="normal">+A563+1</f>
        <v>540</v>
      </c>
      <c r="B564" s="49" t="n">
        <f aca="false" ca="false" dt2D="false" dtr="false" t="normal">+B563+1</f>
        <v>32</v>
      </c>
      <c r="C564" s="50" t="s">
        <v>68</v>
      </c>
      <c r="D564" s="49" t="s">
        <v>679</v>
      </c>
      <c r="E564" s="53" t="s">
        <v>125</v>
      </c>
      <c r="F564" s="52" t="s">
        <v>56</v>
      </c>
      <c r="G564" s="52" t="n">
        <v>5</v>
      </c>
      <c r="H564" s="52" t="n">
        <v>5</v>
      </c>
      <c r="I564" s="53" t="n">
        <v>4881.1</v>
      </c>
      <c r="J564" s="53" t="n">
        <v>4881.1</v>
      </c>
      <c r="K564" s="53" t="n">
        <v>0</v>
      </c>
      <c r="L564" s="51" t="n">
        <v>196</v>
      </c>
      <c r="M564" s="54" t="n">
        <f aca="false" ca="false" dt2D="false" dtr="false" t="normal">SUM(N564:R564)</f>
        <v>27662023.490000002</v>
      </c>
      <c r="N564" s="54" t="n"/>
      <c r="O564" s="54" t="n">
        <v>1277818.04</v>
      </c>
      <c r="P564" s="54" t="n">
        <v>0</v>
      </c>
      <c r="Q564" s="54" t="n">
        <v>2473024.062</v>
      </c>
      <c r="R564" s="54" t="n">
        <v>23911181.388</v>
      </c>
      <c r="S564" s="54" t="n">
        <f aca="false" ca="false" dt2D="false" dtr="false" t="normal">+Z564-M564</f>
        <v>0</v>
      </c>
      <c r="T564" s="54" t="n">
        <f aca="false" ca="false" dt2D="false" dtr="false" t="normal">$M564/($J564+$K564)</f>
        <v>5667.170000614616</v>
      </c>
      <c r="U564" s="54" t="n">
        <f aca="false" ca="false" dt2D="false" dtr="false" t="normal">$M564/($J564+$K564)</f>
        <v>5667.170000614616</v>
      </c>
      <c r="V564" s="52" t="n">
        <v>2027</v>
      </c>
      <c r="W564" s="56" t="n">
        <v>1728558.69</v>
      </c>
      <c r="X564" s="56" t="n">
        <f aca="false" ca="false" dt2D="false" dtr="false" t="normal">+(J564*12.71+K564*25.41)*12</f>
        <v>744465.3720000001</v>
      </c>
      <c r="Y564" s="56" t="n">
        <f aca="false" ca="false" dt2D="false" dtr="false" t="normal">+(J564*12.71+K564*25.41)*12*30</f>
        <v>22333961.160000004</v>
      </c>
      <c r="Z564" s="72" t="n">
        <f aca="false" ca="true" dt2D="false" dtr="false" t="normal">SUBTOTAL(9, AA564:AO564)</f>
        <v>27662023.490000002</v>
      </c>
      <c r="AA564" s="58" t="n"/>
      <c r="AB564" s="58" t="n"/>
      <c r="AC564" s="58" t="n"/>
      <c r="AD564" s="58" t="n"/>
      <c r="AE564" s="58" t="n"/>
      <c r="AF564" s="58" t="n"/>
      <c r="AG564" s="58" t="n">
        <v>0</v>
      </c>
      <c r="AH564" s="58" t="n"/>
      <c r="AI564" s="58" t="n"/>
      <c r="AJ564" s="58" t="n"/>
      <c r="AK564" s="58" t="n">
        <v>24092350.01</v>
      </c>
      <c r="AL564" s="58" t="n"/>
      <c r="AM564" s="58" t="n">
        <v>2766202.35</v>
      </c>
      <c r="AN564" s="58" t="n">
        <v>276620.23</v>
      </c>
      <c r="AO564" s="58" t="n">
        <v>526850.9</v>
      </c>
      <c r="AP564" s="4" t="n">
        <f aca="false" ca="false" dt2D="false" dtr="false" t="normal">COUNTIF(AA564:AL564, "&gt;0")</f>
        <v>1</v>
      </c>
      <c r="AQ564" s="4" t="n">
        <f aca="false" ca="false" dt2D="false" dtr="false" t="normal">COUNTIF(AM564:AO564, "&gt;0")</f>
        <v>3</v>
      </c>
      <c r="AR564" s="4" t="n">
        <f aca="false" ca="false" dt2D="false" dtr="false" t="normal">+AP564+AQ564</f>
        <v>4</v>
      </c>
    </row>
    <row customHeight="true" ht="12.75" outlineLevel="0" r="565">
      <c r="A565" s="49" t="n">
        <f aca="false" ca="false" dt2D="false" dtr="false" t="normal">+A564+1</f>
        <v>541</v>
      </c>
      <c r="B565" s="49" t="n">
        <f aca="false" ca="false" dt2D="false" dtr="false" t="normal">+B564+1</f>
        <v>33</v>
      </c>
      <c r="C565" s="50" t="s">
        <v>68</v>
      </c>
      <c r="D565" s="49" t="s">
        <v>680</v>
      </c>
      <c r="E565" s="53" t="s">
        <v>75</v>
      </c>
      <c r="F565" s="52" t="s">
        <v>56</v>
      </c>
      <c r="G565" s="52" t="n">
        <v>5</v>
      </c>
      <c r="H565" s="52" t="n">
        <v>3</v>
      </c>
      <c r="I565" s="53" t="n">
        <v>4428.4</v>
      </c>
      <c r="J565" s="53" t="n">
        <v>3725.8</v>
      </c>
      <c r="K565" s="53" t="n">
        <v>0</v>
      </c>
      <c r="L565" s="51" t="n">
        <v>153</v>
      </c>
      <c r="M565" s="54" t="n">
        <f aca="false" ca="false" dt2D="false" dtr="false" t="normal">SUM(N565:R565)</f>
        <v>6887402.109999999</v>
      </c>
      <c r="N565" s="54" t="n"/>
      <c r="O565" s="54" t="n">
        <v>0</v>
      </c>
      <c r="P565" s="54" t="n">
        <v>0</v>
      </c>
      <c r="Q565" s="54" t="n">
        <v>568259.016</v>
      </c>
      <c r="R565" s="54" t="n">
        <v>6319143.094</v>
      </c>
      <c r="S565" s="54" t="n">
        <f aca="false" ca="false" dt2D="false" dtr="false" t="normal">+Z565-M565</f>
        <v>0</v>
      </c>
      <c r="T565" s="54" t="n">
        <f aca="false" ca="false" dt2D="false" dtr="false" t="normal">$M565/($J565+$K565)</f>
        <v>1848.5700010735948</v>
      </c>
      <c r="U565" s="54" t="n">
        <f aca="false" ca="false" dt2D="false" dtr="false" t="normal">$M565/($J565+$K565)</f>
        <v>1848.5700010735948</v>
      </c>
      <c r="V565" s="52" t="n">
        <v>2027</v>
      </c>
      <c r="W565" s="56" t="n">
        <v>0</v>
      </c>
      <c r="X565" s="56" t="n">
        <f aca="false" ca="false" dt2D="false" dtr="false" t="normal">+(J565*12.71+K565*25.41)*12</f>
        <v>568259.0160000001</v>
      </c>
      <c r="Y565" s="56" t="n">
        <f aca="false" ca="false" dt2D="false" dtr="false" t="normal">+(J565*12.71+K565*25.41)*12*30-'[3]Лист1'!$AQ$344</f>
        <v>11934999.04</v>
      </c>
      <c r="Z565" s="72" t="n">
        <f aca="false" ca="true" dt2D="false" dtr="false" t="normal">SUBTOTAL(9, AA565:AO565)</f>
        <v>6887402.109999999</v>
      </c>
      <c r="AA565" s="58" t="n"/>
      <c r="AB565" s="58" t="n">
        <v>5998610.42</v>
      </c>
      <c r="AC565" s="58" t="n"/>
      <c r="AD565" s="58" t="n"/>
      <c r="AE565" s="58" t="n"/>
      <c r="AF565" s="58" t="n"/>
      <c r="AG565" s="58" t="n">
        <v>0</v>
      </c>
      <c r="AH565" s="58" t="n"/>
      <c r="AI565" s="58" t="n"/>
      <c r="AJ565" s="58" t="n"/>
      <c r="AK565" s="58" t="n"/>
      <c r="AL565" s="58" t="n"/>
      <c r="AM565" s="58" t="n">
        <v>688740.21</v>
      </c>
      <c r="AN565" s="58" t="n">
        <v>68874.02</v>
      </c>
      <c r="AO565" s="58" t="n">
        <v>131177.46</v>
      </c>
      <c r="AP565" s="4" t="n">
        <f aca="false" ca="false" dt2D="false" dtr="false" t="normal">COUNTIF(AA565:AL565, "&gt;0")</f>
        <v>1</v>
      </c>
      <c r="AQ565" s="4" t="n">
        <f aca="false" ca="false" dt2D="false" dtr="false" t="normal">COUNTIF(AM565:AO565, "&gt;0")</f>
        <v>3</v>
      </c>
      <c r="AR565" s="4" t="n">
        <f aca="false" ca="false" dt2D="false" dtr="false" t="normal">+AP565+AQ565</f>
        <v>4</v>
      </c>
    </row>
    <row customHeight="true" ht="12.75" outlineLevel="0" r="566">
      <c r="A566" s="49" t="n">
        <f aca="false" ca="false" dt2D="false" dtr="false" t="normal">+A565+1</f>
        <v>542</v>
      </c>
      <c r="B566" s="49" t="n">
        <f aca="false" ca="false" dt2D="false" dtr="false" t="normal">+B565+1</f>
        <v>34</v>
      </c>
      <c r="C566" s="50" t="s">
        <v>68</v>
      </c>
      <c r="D566" s="49" t="s">
        <v>681</v>
      </c>
      <c r="E566" s="53" t="s">
        <v>188</v>
      </c>
      <c r="F566" s="52" t="s">
        <v>56</v>
      </c>
      <c r="G566" s="52" t="n">
        <v>10</v>
      </c>
      <c r="H566" s="52" t="n">
        <v>1</v>
      </c>
      <c r="I566" s="53" t="n">
        <v>3274.9</v>
      </c>
      <c r="J566" s="53" t="n">
        <v>3274.9</v>
      </c>
      <c r="K566" s="53" t="n">
        <v>0</v>
      </c>
      <c r="L566" s="51" t="n">
        <v>107</v>
      </c>
      <c r="M566" s="54" t="n">
        <f aca="false" ca="false" dt2D="false" dtr="false" t="normal">SUM(N566:R566)</f>
        <v>11003774.78</v>
      </c>
      <c r="N566" s="54" t="n"/>
      <c r="O566" s="54" t="n">
        <v>1625257.55</v>
      </c>
      <c r="P566" s="54" t="n">
        <v>0</v>
      </c>
      <c r="Q566" s="54" t="n">
        <v>663756.732</v>
      </c>
      <c r="R566" s="54" t="n">
        <v>8714760.498</v>
      </c>
      <c r="S566" s="54" t="n">
        <f aca="false" ca="false" dt2D="false" dtr="false" t="normal">+Z566-M566</f>
        <v>0</v>
      </c>
      <c r="T566" s="54" t="n">
        <f aca="false" ca="false" dt2D="false" dtr="false" t="normal">$M566/($J566+$K566)</f>
        <v>3360.033826987083</v>
      </c>
      <c r="U566" s="54" t="n">
        <f aca="false" ca="false" dt2D="false" dtr="false" t="normal">$M566/($J566+$K566)</f>
        <v>3360.033826987083</v>
      </c>
      <c r="V566" s="52" t="n">
        <v>2027</v>
      </c>
      <c r="W566" s="56" t="n">
        <v>0</v>
      </c>
      <c r="X566" s="56" t="n">
        <f aca="false" ca="false" dt2D="false" dtr="false" t="normal">+(J566*16.89+K566*28.62)*12</f>
        <v>663756.7320000001</v>
      </c>
      <c r="Y566" s="56" t="n">
        <f aca="false" ca="false" dt2D="false" dtr="false" t="normal">+(J566*16.89+K566*28.62)*12*30-'[3]Лист1'!$AQ$346</f>
        <v>15851102.180000002</v>
      </c>
      <c r="Z566" s="72" t="n">
        <f aca="false" ca="true" dt2D="false" dtr="false" t="normal">SUBTOTAL(9, AA566:AO566)</f>
        <v>11003774.780000001</v>
      </c>
      <c r="AA566" s="58" t="n"/>
      <c r="AB566" s="58" t="n">
        <v>3733872.2</v>
      </c>
      <c r="AC566" s="58" t="n">
        <v>2757848.02</v>
      </c>
      <c r="AD566" s="58" t="n"/>
      <c r="AE566" s="58" t="n"/>
      <c r="AF566" s="58" t="n"/>
      <c r="AG566" s="58" t="n">
        <v>0</v>
      </c>
      <c r="AH566" s="58" t="n"/>
      <c r="AI566" s="58" t="n"/>
      <c r="AJ566" s="58" t="n"/>
      <c r="AK566" s="63" t="n"/>
      <c r="AL566" s="58" t="n"/>
      <c r="AM566" s="58" t="n">
        <v>3496469.91</v>
      </c>
      <c r="AN566" s="58" t="n">
        <v>349646.99</v>
      </c>
      <c r="AO566" s="58" t="n">
        <v>665937.66</v>
      </c>
      <c r="AP566" s="4" t="n">
        <f aca="false" ca="false" dt2D="false" dtr="false" t="normal">COUNTIF(AA566:AL566, "&gt;0")</f>
        <v>2</v>
      </c>
      <c r="AQ566" s="4" t="n">
        <f aca="false" ca="false" dt2D="false" dtr="false" t="normal">COUNTIF(AM566:AO566, "&gt;0")</f>
        <v>3</v>
      </c>
      <c r="AR566" s="4" t="n">
        <f aca="false" ca="false" dt2D="false" dtr="false" t="normal">+AP566+AQ566</f>
        <v>5</v>
      </c>
    </row>
    <row customHeight="true" ht="12.75" outlineLevel="0" r="567">
      <c r="A567" s="49" t="n">
        <f aca="false" ca="false" dt2D="false" dtr="false" t="normal">+A566+1</f>
        <v>543</v>
      </c>
      <c r="B567" s="49" t="n">
        <f aca="false" ca="false" dt2D="false" dtr="false" t="normal">+B566+1</f>
        <v>35</v>
      </c>
      <c r="C567" s="50" t="s">
        <v>68</v>
      </c>
      <c r="D567" s="49" t="s">
        <v>682</v>
      </c>
      <c r="E567" s="53" t="s">
        <v>401</v>
      </c>
      <c r="F567" s="52" t="s">
        <v>56</v>
      </c>
      <c r="G567" s="52" t="n">
        <v>3</v>
      </c>
      <c r="H567" s="52" t="n">
        <v>3</v>
      </c>
      <c r="I567" s="53" t="n">
        <v>1770.4</v>
      </c>
      <c r="J567" s="53" t="n">
        <v>1683.6</v>
      </c>
      <c r="K567" s="53" t="n">
        <v>86.8000000000002</v>
      </c>
      <c r="L567" s="51" t="n">
        <v>51</v>
      </c>
      <c r="M567" s="54" t="n">
        <f aca="false" ca="false" dt2D="false" dtr="false" t="normal">SUM(N567:R567)</f>
        <v>5058542.630000001</v>
      </c>
      <c r="N567" s="54" t="n"/>
      <c r="O567" s="54" t="n">
        <v>833345.94</v>
      </c>
      <c r="P567" s="54" t="n">
        <v>0</v>
      </c>
      <c r="Q567" s="54" t="n">
        <v>283249.728</v>
      </c>
      <c r="R567" s="54" t="n">
        <v>3941946.962</v>
      </c>
      <c r="S567" s="54" t="n">
        <f aca="false" ca="false" dt2D="false" dtr="false" t="normal">+Z567-M567</f>
        <v>0</v>
      </c>
      <c r="T567" s="54" t="n">
        <f aca="false" ca="false" dt2D="false" dtr="false" t="normal">$M567/($J567+$K567)</f>
        <v>2857.2879744690467</v>
      </c>
      <c r="U567" s="54" t="n">
        <f aca="false" ca="false" dt2D="false" dtr="false" t="normal">$M567/($J567+$K567)</f>
        <v>2857.2879744690467</v>
      </c>
      <c r="V567" s="52" t="n">
        <v>2027</v>
      </c>
      <c r="W567" s="56" t="n">
        <v>0</v>
      </c>
      <c r="X567" s="56" t="n">
        <f aca="false" ca="false" dt2D="false" dtr="false" t="normal">+(J567*12.71+K567*25.41)*12</f>
        <v>283249.7280000001</v>
      </c>
      <c r="Y567" s="56" t="n">
        <f aca="false" ca="false" dt2D="false" dtr="false" t="normal">+(J567*12.71+K567*25.41)*12*30-'[3]Лист1'!$AQ$330</f>
        <v>4154585.4200000037</v>
      </c>
      <c r="Z567" s="72" t="n">
        <f aca="false" ca="true" dt2D="false" dtr="false" t="normal">SUBTOTAL(9, AA567:AO567)</f>
        <v>5058542.630000001</v>
      </c>
      <c r="AA567" s="58" t="n"/>
      <c r="AB567" s="58" t="n"/>
      <c r="AC567" s="58" t="n">
        <v>1721264.23</v>
      </c>
      <c r="AD567" s="58" t="n"/>
      <c r="AE567" s="58" t="n"/>
      <c r="AF567" s="58" t="n"/>
      <c r="AG567" s="58" t="n">
        <v>0</v>
      </c>
      <c r="AH567" s="58" t="n"/>
      <c r="AI567" s="58" t="n"/>
      <c r="AJ567" s="58" t="n"/>
      <c r="AK567" s="63" t="n"/>
      <c r="AL567" s="58" t="n"/>
      <c r="AM567" s="58" t="n">
        <v>2586115.34</v>
      </c>
      <c r="AN567" s="58" t="n">
        <v>258611.53</v>
      </c>
      <c r="AO567" s="58" t="n">
        <v>492551.53</v>
      </c>
      <c r="AP567" s="4" t="n">
        <f aca="false" ca="false" dt2D="false" dtr="false" t="normal">COUNTIF(AA567:AL567, "&gt;0")</f>
        <v>1</v>
      </c>
      <c r="AQ567" s="4" t="n">
        <f aca="false" ca="false" dt2D="false" dtr="false" t="normal">COUNTIF(AM567:AO567, "&gt;0")</f>
        <v>3</v>
      </c>
      <c r="AR567" s="4" t="n">
        <f aca="false" ca="false" dt2D="false" dtr="false" t="normal">+AP567+AQ567</f>
        <v>4</v>
      </c>
    </row>
    <row customHeight="true" ht="12.75" outlineLevel="0" r="568">
      <c r="A568" s="49" t="n">
        <f aca="false" ca="false" dt2D="false" dtr="false" t="normal">+A567+1</f>
        <v>544</v>
      </c>
      <c r="B568" s="49" t="n">
        <f aca="false" ca="false" dt2D="false" dtr="false" t="normal">+B567+1</f>
        <v>36</v>
      </c>
      <c r="C568" s="50" t="s">
        <v>68</v>
      </c>
      <c r="D568" s="49" t="s">
        <v>683</v>
      </c>
      <c r="E568" s="53" t="s">
        <v>107</v>
      </c>
      <c r="F568" s="52" t="s">
        <v>56</v>
      </c>
      <c r="G568" s="52" t="n">
        <v>5</v>
      </c>
      <c r="H568" s="52" t="n">
        <v>2</v>
      </c>
      <c r="I568" s="53" t="n">
        <v>3706.8</v>
      </c>
      <c r="J568" s="53" t="n">
        <v>3156.5</v>
      </c>
      <c r="K568" s="53" t="n">
        <v>550.3</v>
      </c>
      <c r="L568" s="51" t="n">
        <v>201</v>
      </c>
      <c r="M568" s="54" t="n">
        <f aca="false" ca="false" dt2D="false" dtr="false" t="normal">SUM(N568:R568)</f>
        <v>23031666.620000005</v>
      </c>
      <c r="N568" s="54" t="n"/>
      <c r="O568" s="54" t="n">
        <v>1925966.4</v>
      </c>
      <c r="P568" s="54" t="n">
        <v>0</v>
      </c>
      <c r="Q568" s="54" t="n">
        <v>649226.856</v>
      </c>
      <c r="R568" s="54" t="n">
        <v>20456473.364</v>
      </c>
      <c r="S568" s="54" t="n">
        <f aca="false" ca="false" dt2D="false" dtr="false" t="normal">+Z568-M568</f>
        <v>0</v>
      </c>
      <c r="T568" s="54" t="n">
        <f aca="false" ca="false" dt2D="false" dtr="false" t="normal">$M568/($J568+$K568)</f>
        <v>6213.355622099925</v>
      </c>
      <c r="U568" s="54" t="n">
        <f aca="false" ca="false" dt2D="false" dtr="false" t="normal">$M568/($J568+$K568)</f>
        <v>6213.355622099925</v>
      </c>
      <c r="V568" s="52" t="n">
        <v>2027</v>
      </c>
      <c r="W568" s="56" t="n">
        <v>0</v>
      </c>
      <c r="X568" s="56" t="n">
        <f aca="false" ca="false" dt2D="false" dtr="false" t="normal">+(J568*12.71+K568*25.41)*12</f>
        <v>649226.856</v>
      </c>
      <c r="Y568" s="56" t="n">
        <f aca="false" ca="false" dt2D="false" dtr="false" t="normal">+(J568*12.71+K568*25.41)*12*30-'[3]Лист1'!$AQ$331</f>
        <v>18165195.79</v>
      </c>
      <c r="Z568" s="72" t="n">
        <f aca="false" ca="true" dt2D="false" dtr="false" t="normal">SUBTOTAL(9, AA568:AO568)</f>
        <v>23031666.62</v>
      </c>
      <c r="AA568" s="58" t="n"/>
      <c r="AB568" s="58" t="n"/>
      <c r="AC568" s="58" t="n"/>
      <c r="AD568" s="58" t="n"/>
      <c r="AE568" s="58" t="n"/>
      <c r="AF568" s="58" t="n"/>
      <c r="AG568" s="58" t="n">
        <v>0</v>
      </c>
      <c r="AH568" s="58" t="n"/>
      <c r="AI568" s="58" t="n">
        <v>17897331.53</v>
      </c>
      <c r="AJ568" s="58" t="n"/>
      <c r="AK568" s="63" t="n"/>
      <c r="AL568" s="58" t="n"/>
      <c r="AM568" s="58" t="n">
        <v>3929577.57</v>
      </c>
      <c r="AN568" s="58" t="n">
        <v>413278.55</v>
      </c>
      <c r="AO568" s="58" t="n">
        <v>791478.97</v>
      </c>
      <c r="AP568" s="4" t="n">
        <f aca="false" ca="false" dt2D="false" dtr="false" t="normal">COUNTIF(AA568:AL568, "&gt;0")</f>
        <v>1</v>
      </c>
      <c r="AQ568" s="4" t="n">
        <f aca="false" ca="false" dt2D="false" dtr="false" t="normal">COUNTIF(AM568:AO568, "&gt;0")</f>
        <v>3</v>
      </c>
      <c r="AR568" s="4" t="n">
        <f aca="false" ca="false" dt2D="false" dtr="false" t="normal">+AP568+AQ568</f>
        <v>4</v>
      </c>
    </row>
    <row customHeight="true" ht="12.75" outlineLevel="0" r="569">
      <c r="A569" s="49" t="n">
        <f aca="false" ca="false" dt2D="false" dtr="false" t="normal">+A568+1</f>
        <v>545</v>
      </c>
      <c r="B569" s="49" t="n">
        <f aca="false" ca="false" dt2D="false" dtr="false" t="normal">+B568+1</f>
        <v>37</v>
      </c>
      <c r="C569" s="50" t="s">
        <v>68</v>
      </c>
      <c r="D569" s="49" t="s">
        <v>684</v>
      </c>
      <c r="E569" s="53" t="s">
        <v>107</v>
      </c>
      <c r="F569" s="52" t="s">
        <v>56</v>
      </c>
      <c r="G569" s="52" t="n">
        <v>5</v>
      </c>
      <c r="H569" s="52" t="n">
        <v>2</v>
      </c>
      <c r="I569" s="53" t="n">
        <v>3831.3</v>
      </c>
      <c r="J569" s="53" t="n">
        <v>3512.5</v>
      </c>
      <c r="K569" s="53" t="n">
        <v>318.8</v>
      </c>
      <c r="L569" s="51" t="n">
        <v>217</v>
      </c>
      <c r="M569" s="54" t="n">
        <f aca="false" ca="false" dt2D="false" dtr="false" t="normal">SUM(N569:R569)</f>
        <v>21003301.55</v>
      </c>
      <c r="N569" s="54" t="n"/>
      <c r="O569" s="54" t="n">
        <v>967758</v>
      </c>
      <c r="P569" s="54" t="n">
        <v>0</v>
      </c>
      <c r="Q569" s="54" t="n">
        <v>632934.996</v>
      </c>
      <c r="R569" s="54" t="n">
        <v>19402608.554</v>
      </c>
      <c r="S569" s="54" t="n">
        <f aca="false" ca="false" dt2D="false" dtr="false" t="normal">+Z569-M569</f>
        <v>0</v>
      </c>
      <c r="T569" s="54" t="n">
        <f aca="false" ca="false" dt2D="false" dtr="false" t="normal">$M569/($J569+$K569)</f>
        <v>5482.030002871088</v>
      </c>
      <c r="U569" s="54" t="n">
        <f aca="false" ca="false" dt2D="false" dtr="false" t="normal">$M569/($J569+$K569)</f>
        <v>5482.030002871088</v>
      </c>
      <c r="V569" s="52" t="n">
        <v>2027</v>
      </c>
      <c r="W569" s="56" t="n">
        <v>0</v>
      </c>
      <c r="X569" s="56" t="n">
        <f aca="false" ca="false" dt2D="false" dtr="false" t="normal">+(J569*12.71+K569*25.41)*12</f>
        <v>632934.996</v>
      </c>
      <c r="Y569" s="56" t="n">
        <f aca="false" ca="false" dt2D="false" dtr="false" t="normal">+(J569*12.71+K569*25.41)*12*30-'[3]Лист1'!$AQ$332</f>
        <v>18416992.1</v>
      </c>
      <c r="Z569" s="72" t="n">
        <f aca="false" ca="true" dt2D="false" dtr="false" t="normal">SUBTOTAL(9, AA569:AO569)</f>
        <v>21003301.55</v>
      </c>
      <c r="AA569" s="58" t="n"/>
      <c r="AB569" s="58" t="n"/>
      <c r="AC569" s="58" t="n"/>
      <c r="AD569" s="58" t="n"/>
      <c r="AE569" s="58" t="n"/>
      <c r="AF569" s="58" t="n"/>
      <c r="AG569" s="58" t="n">
        <v>0</v>
      </c>
      <c r="AH569" s="58" t="n"/>
      <c r="AI569" s="58" t="n">
        <v>18498447.8</v>
      </c>
      <c r="AJ569" s="58" t="n"/>
      <c r="AK569" s="58" t="n"/>
      <c r="AL569" s="58" t="n"/>
      <c r="AM569" s="58" t="n">
        <v>1890297.14</v>
      </c>
      <c r="AN569" s="58" t="n">
        <v>210033.02</v>
      </c>
      <c r="AO569" s="58" t="n">
        <v>404523.59</v>
      </c>
      <c r="AP569" s="4" t="n">
        <f aca="false" ca="false" dt2D="false" dtr="false" t="normal">COUNTIF(AA569:AL569, "&gt;0")</f>
        <v>1</v>
      </c>
      <c r="AQ569" s="4" t="n">
        <f aca="false" ca="false" dt2D="false" dtr="false" t="normal">COUNTIF(AM569:AO569, "&gt;0")</f>
        <v>3</v>
      </c>
      <c r="AR569" s="4" t="n">
        <f aca="false" ca="false" dt2D="false" dtr="false" t="normal">+AP569+AQ569</f>
        <v>4</v>
      </c>
    </row>
    <row customHeight="true" ht="12.75" outlineLevel="0" r="570">
      <c r="A570" s="49" t="n">
        <f aca="false" ca="false" dt2D="false" dtr="false" t="normal">+A569+1</f>
        <v>546</v>
      </c>
      <c r="B570" s="49" t="n">
        <f aca="false" ca="false" dt2D="false" dtr="false" t="normal">+B569+1</f>
        <v>38</v>
      </c>
      <c r="C570" s="50" t="s">
        <v>68</v>
      </c>
      <c r="D570" s="49" t="s">
        <v>685</v>
      </c>
      <c r="E570" s="53" t="s">
        <v>107</v>
      </c>
      <c r="F570" s="52" t="s">
        <v>56</v>
      </c>
      <c r="G570" s="52" t="n">
        <v>5</v>
      </c>
      <c r="H570" s="52" t="n">
        <v>2</v>
      </c>
      <c r="I570" s="53" t="n">
        <v>3682.3</v>
      </c>
      <c r="J570" s="53" t="n">
        <v>3547.5</v>
      </c>
      <c r="K570" s="53" t="n">
        <v>134.8</v>
      </c>
      <c r="L570" s="51" t="n">
        <v>210</v>
      </c>
      <c r="M570" s="54" t="n">
        <f aca="false" ca="false" dt2D="false" dtr="false" t="normal">SUM(N570:R570)</f>
        <v>22879439.409999993</v>
      </c>
      <c r="N570" s="54" t="n"/>
      <c r="O570" s="54" t="n">
        <v>1915525.76</v>
      </c>
      <c r="P570" s="54" t="n">
        <v>0</v>
      </c>
      <c r="Q570" s="54" t="n">
        <v>582167.916</v>
      </c>
      <c r="R570" s="54" t="n">
        <v>20381745.734</v>
      </c>
      <c r="S570" s="54" t="n">
        <f aca="false" ca="false" dt2D="false" dtr="false" t="normal">+Z570-M570</f>
        <v>0</v>
      </c>
      <c r="T570" s="54" t="n">
        <f aca="false" ca="false" dt2D="false" dtr="false" t="normal">$M570/($J570+$K570)</f>
        <v>6213.355622844416</v>
      </c>
      <c r="U570" s="54" t="n">
        <f aca="false" ca="false" dt2D="false" dtr="false" t="normal">$M570/($J570+$K570)</f>
        <v>6213.355622844416</v>
      </c>
      <c r="V570" s="52" t="n">
        <v>2027</v>
      </c>
      <c r="W570" s="56" t="n">
        <v>0</v>
      </c>
      <c r="X570" s="56" t="n">
        <f aca="false" ca="false" dt2D="false" dtr="false" t="normal">+(J570*12.71+K570*25.41)*12</f>
        <v>582167.9160000001</v>
      </c>
      <c r="Y570" s="56" t="n">
        <f aca="false" ca="false" dt2D="false" dtr="false" t="normal">+(J570*12.71+K570*25.41)*12*30-'[3]Лист1'!$AQ$333</f>
        <v>16946799.960000005</v>
      </c>
      <c r="Z570" s="72" t="n">
        <f aca="false" ca="true" dt2D="false" dtr="false" t="normal">SUBTOTAL(9, AA570:AO570)</f>
        <v>22879439.409999996</v>
      </c>
      <c r="AA570" s="58" t="n"/>
      <c r="AB570" s="58" t="n"/>
      <c r="AC570" s="58" t="n"/>
      <c r="AD570" s="58" t="n"/>
      <c r="AE570" s="58" t="n"/>
      <c r="AF570" s="58" t="n"/>
      <c r="AG570" s="58" t="n">
        <v>0</v>
      </c>
      <c r="AH570" s="58" t="n"/>
      <c r="AI570" s="58" t="n">
        <v>17779039.58</v>
      </c>
      <c r="AJ570" s="58" t="n"/>
      <c r="AK570" s="63" t="n"/>
      <c r="AL570" s="58" t="n"/>
      <c r="AM570" s="58" t="n">
        <v>3903605.13</v>
      </c>
      <c r="AN570" s="58" t="n">
        <v>410546.99</v>
      </c>
      <c r="AO570" s="58" t="n">
        <v>786247.71</v>
      </c>
      <c r="AP570" s="4" t="n">
        <f aca="false" ca="false" dt2D="false" dtr="false" t="normal">COUNTIF(AA570:AL570, "&gt;0")</f>
        <v>1</v>
      </c>
      <c r="AQ570" s="4" t="n">
        <f aca="false" ca="false" dt2D="false" dtr="false" t="normal">COUNTIF(AM570:AO570, "&gt;0")</f>
        <v>3</v>
      </c>
      <c r="AR570" s="4" t="n">
        <f aca="false" ca="false" dt2D="false" dtr="false" t="normal">+AP570+AQ570</f>
        <v>4</v>
      </c>
    </row>
    <row customHeight="true" ht="12.75" outlineLevel="0" r="571">
      <c r="A571" s="49" t="s">
        <v>436</v>
      </c>
      <c r="B571" s="49" t="n">
        <f aca="false" ca="false" dt2D="false" dtr="false" t="normal">+B570+1</f>
        <v>39</v>
      </c>
      <c r="C571" s="50" t="s">
        <v>68</v>
      </c>
      <c r="D571" s="49" t="s">
        <v>686</v>
      </c>
      <c r="E571" s="53" t="s">
        <v>71</v>
      </c>
      <c r="F571" s="52" t="s">
        <v>56</v>
      </c>
      <c r="G571" s="52" t="n">
        <v>5</v>
      </c>
      <c r="H571" s="52" t="n">
        <v>3</v>
      </c>
      <c r="I571" s="53" t="n">
        <v>5132.1</v>
      </c>
      <c r="J571" s="53" t="n">
        <v>4364.6</v>
      </c>
      <c r="K571" s="53" t="n">
        <v>0</v>
      </c>
      <c r="L571" s="51" t="n">
        <v>197</v>
      </c>
      <c r="M571" s="54" t="n">
        <f aca="false" ca="false" dt2D="false" dtr="false" t="normal">SUM(N571:R571)</f>
        <v>8068268.620000001</v>
      </c>
      <c r="N571" s="54" t="n"/>
      <c r="O571" s="54" t="n">
        <v>0</v>
      </c>
      <c r="P571" s="54" t="n">
        <v>0</v>
      </c>
      <c r="Q571" s="54" t="n">
        <v>665688.792</v>
      </c>
      <c r="R571" s="54" t="n">
        <v>7402579.828</v>
      </c>
      <c r="S571" s="54" t="n">
        <f aca="false" ca="false" dt2D="false" dtr="false" t="normal">+Z571-M571</f>
        <v>0</v>
      </c>
      <c r="T571" s="54" t="n">
        <f aca="false" ca="false" dt2D="false" dtr="false" t="normal">$M571/($J571+$K571)</f>
        <v>1848.5699995417679</v>
      </c>
      <c r="U571" s="54" t="n">
        <f aca="false" ca="false" dt2D="false" dtr="false" t="normal">$M571/($J571+$K571)</f>
        <v>1848.5699995417679</v>
      </c>
      <c r="V571" s="52" t="n">
        <v>2027</v>
      </c>
      <c r="W571" s="81" t="n">
        <v>0</v>
      </c>
      <c r="X571" s="81" t="n">
        <f aca="false" ca="false" dt2D="false" dtr="false" t="normal">+(J571*12.71+K571*25.41)*12</f>
        <v>665688.7920000001</v>
      </c>
      <c r="Y571" s="81" t="n">
        <f aca="false" ca="false" dt2D="false" dtr="false" t="normal">+(J571*12.71+K571*25.41)*12*30-'[3]Лист1'!$AQ$348</f>
        <v>9971772.990000006</v>
      </c>
      <c r="Z571" s="72" t="n">
        <f aca="false" ca="true" dt2D="false" dtr="false" t="normal">SUBTOTAL(9, AA571:AO571)</f>
        <v>8068268.620000001</v>
      </c>
      <c r="AA571" s="58" t="n"/>
      <c r="AB571" s="58" t="n">
        <v>7027090.83</v>
      </c>
      <c r="AC571" s="58" t="n"/>
      <c r="AD571" s="58" t="n"/>
      <c r="AE571" s="58" t="n"/>
      <c r="AF571" s="58" t="n"/>
      <c r="AG571" s="58" t="n">
        <v>0</v>
      </c>
      <c r="AH571" s="58" t="n"/>
      <c r="AI571" s="58" t="n"/>
      <c r="AJ571" s="58" t="n"/>
      <c r="AK571" s="58" t="n"/>
      <c r="AL571" s="58" t="n"/>
      <c r="AM571" s="58" t="n">
        <v>806826.86</v>
      </c>
      <c r="AN571" s="58" t="n">
        <v>80682.69</v>
      </c>
      <c r="AO571" s="58" t="n">
        <v>153668.24</v>
      </c>
      <c r="AP571" s="4" t="n">
        <f aca="false" ca="false" dt2D="false" dtr="false" t="normal">COUNTIF(AA571:AL571, "&gt;0")</f>
        <v>1</v>
      </c>
      <c r="AQ571" s="4" t="n">
        <f aca="false" ca="false" dt2D="false" dtr="false" t="normal">COUNTIF(AM571:AO571, "&gt;0")</f>
        <v>3</v>
      </c>
      <c r="AR571" s="4" t="n">
        <f aca="false" ca="false" dt2D="false" dtr="false" t="normal">+AP571+AQ571</f>
        <v>4</v>
      </c>
    </row>
    <row customHeight="true" ht="12.75" outlineLevel="0" r="572">
      <c r="A572" s="49" t="n">
        <f aca="false" ca="false" dt2D="false" dtr="false" t="normal">+A570+1</f>
        <v>547</v>
      </c>
      <c r="B572" s="49" t="n">
        <f aca="false" ca="false" dt2D="false" dtr="false" t="normal">+B571+1</f>
        <v>40</v>
      </c>
      <c r="C572" s="50" t="s">
        <v>68</v>
      </c>
      <c r="D572" s="49" t="s">
        <v>687</v>
      </c>
      <c r="E572" s="53" t="s">
        <v>164</v>
      </c>
      <c r="F572" s="52" t="s">
        <v>56</v>
      </c>
      <c r="G572" s="52" t="n">
        <v>4</v>
      </c>
      <c r="H572" s="52" t="n">
        <v>6</v>
      </c>
      <c r="I572" s="53" t="n">
        <v>3712.4</v>
      </c>
      <c r="J572" s="53" t="n">
        <v>2799.6</v>
      </c>
      <c r="K572" s="53" t="n">
        <v>912.8</v>
      </c>
      <c r="L572" s="51" t="n">
        <v>116</v>
      </c>
      <c r="M572" s="54" t="n">
        <f aca="false" ca="false" dt2D="false" dtr="false" t="normal">SUM(N572:R572)</f>
        <v>22049969.150000002</v>
      </c>
      <c r="N572" s="54" t="n"/>
      <c r="O572" s="54" t="n">
        <v>877097.41</v>
      </c>
      <c r="P572" s="54" t="n">
        <v>0</v>
      </c>
      <c r="Q572" s="54" t="n">
        <v>3437488.758</v>
      </c>
      <c r="R572" s="54" t="n">
        <v>17735382.982</v>
      </c>
      <c r="S572" s="54" t="n">
        <f aca="false" ca="false" dt2D="false" dtr="false" t="normal">+Z572-M572</f>
        <v>0</v>
      </c>
      <c r="T572" s="54" t="n">
        <f aca="false" ca="false" dt2D="false" dtr="false" t="normal">$M572/($J572+$K572)</f>
        <v>5939.5456173903685</v>
      </c>
      <c r="U572" s="54" t="n">
        <f aca="false" ca="false" dt2D="false" dtr="false" t="normal">$M572/($J572+$K572)</f>
        <v>5939.5456173903685</v>
      </c>
      <c r="V572" s="52" t="n">
        <v>2027</v>
      </c>
      <c r="W572" s="56" t="n">
        <v>2732162.79</v>
      </c>
      <c r="X572" s="56" t="n">
        <f aca="false" ca="false" dt2D="false" dtr="false" t="normal">+(J572*12.71+K572*25.41)*12</f>
        <v>705325.9680000001</v>
      </c>
      <c r="Y572" s="56" t="n">
        <f aca="false" ca="false" dt2D="false" dtr="false" t="normal">+(J572*12.71+K572*25.41)*12*30</f>
        <v>21159779.040000003</v>
      </c>
      <c r="Z572" s="72" t="n">
        <f aca="false" ca="true" dt2D="false" dtr="false" t="normal">SUBTOTAL(9, AA572:AO572)</f>
        <v>22049969.150000002</v>
      </c>
      <c r="AA572" s="58" t="n"/>
      <c r="AB572" s="58" t="n"/>
      <c r="AC572" s="58" t="n"/>
      <c r="AD572" s="58" t="n"/>
      <c r="AE572" s="58" t="n"/>
      <c r="AF572" s="58" t="n"/>
      <c r="AG572" s="58" t="n">
        <v>0</v>
      </c>
      <c r="AH572" s="58" t="n"/>
      <c r="AI572" s="58" t="n"/>
      <c r="AJ572" s="58" t="n">
        <v>7462266.12</v>
      </c>
      <c r="AK572" s="63" t="n"/>
      <c r="AL572" s="58" t="n">
        <v>9377625.92</v>
      </c>
      <c r="AM572" s="58" t="n">
        <v>4037379.78</v>
      </c>
      <c r="AN572" s="58" t="n">
        <v>403737.98</v>
      </c>
      <c r="AO572" s="58" t="n">
        <v>768959.35</v>
      </c>
      <c r="AP572" s="4" t="n">
        <f aca="false" ca="false" dt2D="false" dtr="false" t="normal">COUNTIF(AA572:AL572, "&gt;0")</f>
        <v>2</v>
      </c>
      <c r="AQ572" s="4" t="n">
        <f aca="false" ca="false" dt2D="false" dtr="false" t="normal">COUNTIF(AM572:AO572, "&gt;0")</f>
        <v>3</v>
      </c>
      <c r="AR572" s="4" t="n">
        <f aca="false" ca="false" dt2D="false" dtr="false" t="normal">+AP572+AQ572</f>
        <v>5</v>
      </c>
    </row>
    <row customHeight="true" ht="12.75" outlineLevel="0" r="573">
      <c r="A573" s="49" t="n">
        <f aca="false" ca="false" dt2D="false" dtr="false" t="normal">+A572+1</f>
        <v>548</v>
      </c>
      <c r="B573" s="49" t="n">
        <f aca="false" ca="false" dt2D="false" dtr="false" t="normal">+B572+1</f>
        <v>41</v>
      </c>
      <c r="C573" s="50" t="s">
        <v>68</v>
      </c>
      <c r="D573" s="49" t="s">
        <v>688</v>
      </c>
      <c r="E573" s="53" t="s">
        <v>75</v>
      </c>
      <c r="F573" s="52" t="s">
        <v>56</v>
      </c>
      <c r="G573" s="52" t="n">
        <v>5</v>
      </c>
      <c r="H573" s="52" t="n">
        <v>8</v>
      </c>
      <c r="I573" s="53" t="n">
        <v>8397.1</v>
      </c>
      <c r="J573" s="53" t="n">
        <v>8252.9</v>
      </c>
      <c r="K573" s="53" t="n">
        <v>144.200000000001</v>
      </c>
      <c r="L573" s="51" t="n">
        <v>330</v>
      </c>
      <c r="M573" s="54" t="n">
        <f aca="false" ca="false" dt2D="false" dtr="false" t="normal">SUM(N573:R573)</f>
        <v>62657611.94</v>
      </c>
      <c r="N573" s="54" t="n"/>
      <c r="O573" s="54" t="n">
        <v>3237927.74</v>
      </c>
      <c r="P573" s="54" t="n">
        <v>0</v>
      </c>
      <c r="Q573" s="54" t="n">
        <v>1302701.772</v>
      </c>
      <c r="R573" s="54" t="n">
        <v>58116982.428</v>
      </c>
      <c r="S573" s="54" t="n">
        <f aca="false" ca="false" dt2D="false" dtr="false" t="normal">+Z573-M573</f>
        <v>0</v>
      </c>
      <c r="T573" s="54" t="n">
        <f aca="false" ca="false" dt2D="false" dtr="false" t="normal">$M573/($J573+$K573)</f>
        <v>7461.815619678222</v>
      </c>
      <c r="U573" s="54" t="n">
        <f aca="false" ca="false" dt2D="false" dtr="false" t="normal">$M573/($J573+$K573)</f>
        <v>7461.815619678222</v>
      </c>
      <c r="V573" s="52" t="n">
        <v>2027</v>
      </c>
      <c r="W573" s="56" t="n">
        <v>0</v>
      </c>
      <c r="X573" s="56" t="n">
        <f aca="false" ca="false" dt2D="false" dtr="false" t="normal">+(J573*12.71+K573*25.41)*12</f>
        <v>1302701.7720000003</v>
      </c>
      <c r="Y573" s="56" t="n">
        <f aca="false" ca="false" dt2D="false" dtr="false" t="normal">+(J573*12.71+K573*25.41)*12*30-'[3]Лист1'!$AQ$360</f>
        <v>37172254.56000001</v>
      </c>
      <c r="Z573" s="72" t="n">
        <f aca="false" ca="true" dt2D="false" dtr="false" t="normal">SUBTOTAL(9, AA573:AO573)</f>
        <v>62657611.94</v>
      </c>
      <c r="AA573" s="58" t="n">
        <v>28064318.04</v>
      </c>
      <c r="AB573" s="58" t="n">
        <v>13519494.21</v>
      </c>
      <c r="AC573" s="58" t="n">
        <v>8256342.68</v>
      </c>
      <c r="AD573" s="58" t="n"/>
      <c r="AE573" s="58" t="n"/>
      <c r="AF573" s="58" t="n"/>
      <c r="AG573" s="58" t="n">
        <v>0</v>
      </c>
      <c r="AH573" s="58" t="n"/>
      <c r="AI573" s="58" t="n"/>
      <c r="AJ573" s="58" t="n"/>
      <c r="AK573" s="63" t="n"/>
      <c r="AL573" s="58" t="n"/>
      <c r="AM573" s="58" t="n">
        <v>9780152.75</v>
      </c>
      <c r="AN573" s="58" t="n">
        <v>1041043.91</v>
      </c>
      <c r="AO573" s="58" t="n">
        <v>1996260.35</v>
      </c>
      <c r="AP573" s="4" t="n">
        <f aca="false" ca="false" dt2D="false" dtr="false" t="normal">COUNTIF(AA573:AL573, "&gt;0")</f>
        <v>3</v>
      </c>
      <c r="AQ573" s="4" t="n">
        <f aca="false" ca="false" dt2D="false" dtr="false" t="normal">COUNTIF(AM573:AO573, "&gt;0")</f>
        <v>3</v>
      </c>
      <c r="AR573" s="4" t="n">
        <f aca="false" ca="false" dt2D="false" dtr="false" t="normal">+AP573+AQ573</f>
        <v>6</v>
      </c>
    </row>
    <row customHeight="true" ht="12.75" outlineLevel="0" r="574">
      <c r="A574" s="49" t="n">
        <f aca="false" ca="false" dt2D="false" dtr="false" t="normal">+A573+1</f>
        <v>549</v>
      </c>
      <c r="B574" s="49" t="n">
        <f aca="false" ca="false" dt2D="false" dtr="false" t="normal">+B573+1</f>
        <v>42</v>
      </c>
      <c r="C574" s="50" t="s">
        <v>68</v>
      </c>
      <c r="D574" s="49" t="s">
        <v>689</v>
      </c>
      <c r="E574" s="53" t="s">
        <v>73</v>
      </c>
      <c r="F574" s="52" t="s">
        <v>56</v>
      </c>
      <c r="G574" s="52" t="n">
        <v>4</v>
      </c>
      <c r="H574" s="52" t="n">
        <v>3</v>
      </c>
      <c r="I574" s="53" t="n">
        <v>3045.1</v>
      </c>
      <c r="J574" s="53" t="n">
        <v>2455.7</v>
      </c>
      <c r="K574" s="53" t="n">
        <v>589.4</v>
      </c>
      <c r="L574" s="51" t="n">
        <v>260</v>
      </c>
      <c r="M574" s="54" t="n">
        <f aca="false" ca="false" dt2D="false" dtr="false" t="normal">SUM(N574:R574)</f>
        <v>26162998.640000004</v>
      </c>
      <c r="N574" s="54" t="n"/>
      <c r="O574" s="54" t="n">
        <v>1108875.49</v>
      </c>
      <c r="P574" s="54" t="n">
        <v>0</v>
      </c>
      <c r="Q574" s="54" t="n">
        <v>3303938.692</v>
      </c>
      <c r="R574" s="54" t="n">
        <v>21750184.458</v>
      </c>
      <c r="S574" s="54" t="n">
        <f aca="false" ca="false" dt2D="false" dtr="false" t="normal">+Z574-M574</f>
        <v>0</v>
      </c>
      <c r="T574" s="54" t="n">
        <f aca="false" ca="false" dt2D="false" dtr="false" t="normal">$M574/($J574+$K574)</f>
        <v>8591.835617877903</v>
      </c>
      <c r="U574" s="54" t="n">
        <f aca="false" ca="false" dt2D="false" dtr="false" t="normal">$M574/($J574+$K574)</f>
        <v>8591.835617877903</v>
      </c>
      <c r="V574" s="52" t="n">
        <v>2027</v>
      </c>
      <c r="W574" s="56" t="n">
        <v>2749675.48</v>
      </c>
      <c r="X574" s="56" t="n">
        <f aca="false" ca="false" dt2D="false" dtr="false" t="normal">+(J574*12.71+K574*25.41)*12</f>
        <v>554263.2119999999</v>
      </c>
      <c r="Y574" s="56" t="n">
        <f aca="false" ca="false" dt2D="false" dtr="false" t="normal">+(J574*12.71+K574*25.41)*12*30</f>
        <v>16627896.359999998</v>
      </c>
      <c r="Z574" s="72" t="n">
        <f aca="false" ca="true" dt2D="false" dtr="false" t="normal">SUBTOTAL(9, AA574:AO574)</f>
        <v>26162998.64</v>
      </c>
      <c r="AA574" s="58" t="n">
        <v>10177162.93</v>
      </c>
      <c r="AB574" s="58" t="n">
        <v>4902670.19</v>
      </c>
      <c r="AC574" s="58" t="n">
        <v>2994056.17</v>
      </c>
      <c r="AD574" s="58" t="n">
        <v>2895951.95</v>
      </c>
      <c r="AE574" s="58" t="n"/>
      <c r="AF574" s="58" t="n"/>
      <c r="AG574" s="58" t="n">
        <v>0</v>
      </c>
      <c r="AH574" s="58" t="n"/>
      <c r="AI574" s="58" t="n"/>
      <c r="AJ574" s="58" t="n"/>
      <c r="AK574" s="63" t="n"/>
      <c r="AL574" s="58" t="n"/>
      <c r="AM574" s="58" t="n">
        <v>3993979.35</v>
      </c>
      <c r="AN574" s="58" t="n">
        <v>411931.38</v>
      </c>
      <c r="AO574" s="58" t="n">
        <v>787246.67</v>
      </c>
      <c r="AP574" s="4" t="n">
        <f aca="false" ca="false" dt2D="false" dtr="false" t="normal">COUNTIF(AA574:AL574, "&gt;0")</f>
        <v>4</v>
      </c>
      <c r="AQ574" s="4" t="n">
        <f aca="false" ca="false" dt2D="false" dtr="false" t="normal">COUNTIF(AM574:AO574, "&gt;0")</f>
        <v>3</v>
      </c>
      <c r="AR574" s="4" t="n">
        <f aca="false" ca="false" dt2D="false" dtr="false" t="normal">+AP574+AQ574</f>
        <v>7</v>
      </c>
    </row>
    <row customHeight="true" ht="12.75" outlineLevel="0" r="575">
      <c r="A575" s="49" t="n">
        <f aca="false" ca="false" dt2D="false" dtr="false" t="normal">+A574+1</f>
        <v>550</v>
      </c>
      <c r="B575" s="49" t="n">
        <f aca="false" ca="false" dt2D="false" dtr="false" t="normal">+B574+1</f>
        <v>43</v>
      </c>
      <c r="C575" s="50" t="s">
        <v>68</v>
      </c>
      <c r="D575" s="49" t="s">
        <v>690</v>
      </c>
      <c r="E575" s="53" t="s">
        <v>73</v>
      </c>
      <c r="F575" s="52" t="s">
        <v>56</v>
      </c>
      <c r="G575" s="52" t="n">
        <v>4</v>
      </c>
      <c r="H575" s="52" t="n">
        <v>3</v>
      </c>
      <c r="I575" s="53" t="n">
        <v>4273.7</v>
      </c>
      <c r="J575" s="53" t="n">
        <v>3336.1</v>
      </c>
      <c r="K575" s="53" t="n">
        <v>937.6</v>
      </c>
      <c r="L575" s="51" t="n">
        <v>153</v>
      </c>
      <c r="M575" s="54" t="n">
        <f aca="false" ca="false" dt2D="false" dtr="false" t="normal">SUM(N575:R575)</f>
        <v>30731920.27</v>
      </c>
      <c r="N575" s="54" t="n"/>
      <c r="O575" s="54" t="n">
        <v>258064</v>
      </c>
      <c r="P575" s="54" t="n">
        <v>0</v>
      </c>
      <c r="Q575" s="54" t="n">
        <v>4270350.884</v>
      </c>
      <c r="R575" s="54" t="n">
        <v>26203505.386</v>
      </c>
      <c r="S575" s="54" t="n">
        <f aca="false" ca="false" dt2D="false" dtr="false" t="normal">+Z575-M575</f>
        <v>0</v>
      </c>
      <c r="T575" s="54" t="n">
        <f aca="false" ca="false" dt2D="false" dtr="false" t="normal">$M575/($J575+$K575)</f>
        <v>7190.939998128086</v>
      </c>
      <c r="U575" s="54" t="n">
        <f aca="false" ca="false" dt2D="false" dtr="false" t="normal">$M575/($J575+$K575)</f>
        <v>7190.939998128086</v>
      </c>
      <c r="V575" s="52" t="n">
        <v>2027</v>
      </c>
      <c r="W575" s="56" t="n">
        <v>3475635.92</v>
      </c>
      <c r="X575" s="56" t="n">
        <f aca="false" ca="false" dt2D="false" dtr="false" t="normal">+(J575*12.71+K575*25.41)*12</f>
        <v>794714.964</v>
      </c>
      <c r="Y575" s="56" t="n">
        <f aca="false" ca="false" dt2D="false" dtr="false" t="normal">+(J575*12.71+K575*25.41)*12*30</f>
        <v>23841448.92</v>
      </c>
      <c r="Z575" s="72" t="n">
        <f aca="false" ca="true" dt2D="false" dtr="false" t="normal">SUBTOTAL(9, AA575:AO575)</f>
        <v>30731920.27</v>
      </c>
      <c r="AA575" s="58" t="n">
        <v>14283321.15</v>
      </c>
      <c r="AB575" s="58" t="n"/>
      <c r="AC575" s="58" t="n"/>
      <c r="AD575" s="58" t="n">
        <v>4064375.5</v>
      </c>
      <c r="AE575" s="58" t="n"/>
      <c r="AF575" s="58" t="n"/>
      <c r="AG575" s="58" t="n">
        <v>0</v>
      </c>
      <c r="AH575" s="58" t="n"/>
      <c r="AI575" s="58" t="n"/>
      <c r="AJ575" s="58" t="n">
        <v>8590530.84</v>
      </c>
      <c r="AK575" s="58" t="n"/>
      <c r="AL575" s="58" t="n"/>
      <c r="AM575" s="58" t="n">
        <v>2897289.1</v>
      </c>
      <c r="AN575" s="58" t="n">
        <v>307319.2</v>
      </c>
      <c r="AO575" s="58" t="n">
        <v>589084.48</v>
      </c>
      <c r="AP575" s="4" t="n">
        <f aca="false" ca="false" dt2D="false" dtr="false" t="normal">COUNTIF(AA575:AL575, "&gt;0")</f>
        <v>3</v>
      </c>
      <c r="AQ575" s="4" t="n">
        <f aca="false" ca="false" dt2D="false" dtr="false" t="normal">COUNTIF(AM575:AO575, "&gt;0")</f>
        <v>3</v>
      </c>
      <c r="AR575" s="4" t="n">
        <f aca="false" ca="false" dt2D="false" dtr="false" t="normal">+AP575+AQ575</f>
        <v>6</v>
      </c>
    </row>
    <row customHeight="true" ht="12.75" outlineLevel="0" r="576">
      <c r="A576" s="49" t="n">
        <f aca="false" ca="false" dt2D="false" dtr="false" t="normal">+A575+1</f>
        <v>551</v>
      </c>
      <c r="B576" s="49" t="n">
        <f aca="false" ca="false" dt2D="false" dtr="false" t="normal">+B575+1</f>
        <v>44</v>
      </c>
      <c r="C576" s="50" t="s">
        <v>68</v>
      </c>
      <c r="D576" s="49" t="s">
        <v>691</v>
      </c>
      <c r="E576" s="53" t="s">
        <v>75</v>
      </c>
      <c r="F576" s="52" t="s">
        <v>56</v>
      </c>
      <c r="G576" s="52" t="n">
        <v>5</v>
      </c>
      <c r="H576" s="52" t="n">
        <v>4</v>
      </c>
      <c r="I576" s="53" t="n">
        <v>4963</v>
      </c>
      <c r="J576" s="53" t="n">
        <v>4570.5</v>
      </c>
      <c r="K576" s="53" t="n">
        <v>392.5</v>
      </c>
      <c r="L576" s="51" t="n">
        <v>186</v>
      </c>
      <c r="M576" s="54" t="n">
        <f aca="false" ca="false" dt2D="false" dtr="false" t="normal">SUM(N576:R576)</f>
        <v>3629569.05</v>
      </c>
      <c r="N576" s="54" t="n"/>
      <c r="O576" s="54" t="n">
        <v>1297077.18</v>
      </c>
      <c r="P576" s="54" t="n">
        <v>0</v>
      </c>
      <c r="Q576" s="54" t="n">
        <v>816773.76</v>
      </c>
      <c r="R576" s="54" t="n">
        <v>1515718.11</v>
      </c>
      <c r="S576" s="54" t="n">
        <f aca="false" ca="false" dt2D="false" dtr="false" t="normal">+Z576-M576</f>
        <v>0</v>
      </c>
      <c r="T576" s="54" t="n">
        <f aca="false" ca="false" dt2D="false" dtr="false" t="normal">$M576/($J576+$K576)</f>
        <v>731.3256195849284</v>
      </c>
      <c r="U576" s="54" t="n">
        <f aca="false" ca="false" dt2D="false" dtr="false" t="normal">$M576/($J576+$K576)</f>
        <v>731.3256195849284</v>
      </c>
      <c r="V576" s="52" t="n">
        <v>2027</v>
      </c>
      <c r="W576" s="56" t="n">
        <v>0</v>
      </c>
      <c r="X576" s="56" t="n">
        <f aca="false" ca="false" dt2D="false" dtr="false" t="normal">+(J576*12.71+K576*25.41)*12</f>
        <v>816773.76</v>
      </c>
      <c r="Y576" s="56" t="n">
        <f aca="false" ca="false" dt2D="false" dtr="false" t="normal">+(J576*12.71+K576*25.41)*12*30-'[3]Лист1'!$AQ$363</f>
        <v>20426261.900000002</v>
      </c>
      <c r="Z576" s="72" t="n">
        <f aca="false" ca="true" dt2D="false" dtr="false" t="normal">SUBTOTAL(9, AA576:AO576)</f>
        <v>3629569.0500000003</v>
      </c>
      <c r="AA576" s="58" t="n"/>
      <c r="AB576" s="58" t="n"/>
      <c r="AC576" s="58" t="n"/>
      <c r="AD576" s="58" t="n"/>
      <c r="AE576" s="58" t="n"/>
      <c r="AF576" s="58" t="n"/>
      <c r="AG576" s="58" t="n">
        <v>0</v>
      </c>
      <c r="AH576" s="58" t="n"/>
      <c r="AI576" s="58" t="n"/>
      <c r="AJ576" s="58" t="n"/>
      <c r="AK576" s="63" t="n"/>
      <c r="AL576" s="58" t="n"/>
      <c r="AM576" s="58" t="n">
        <v>2812616.47</v>
      </c>
      <c r="AN576" s="58" t="n">
        <v>281261.65</v>
      </c>
      <c r="AO576" s="58" t="n">
        <v>535690.93</v>
      </c>
      <c r="AP576" s="4" t="n">
        <f aca="false" ca="false" dt2D="false" dtr="false" t="normal">COUNTIF(AA576:AL576, "&gt;0")</f>
        <v>0</v>
      </c>
      <c r="AQ576" s="4" t="n">
        <f aca="false" ca="false" dt2D="false" dtr="false" t="normal">COUNTIF(AM576:AO576, "&gt;0")</f>
        <v>3</v>
      </c>
      <c r="AR576" s="4" t="n">
        <f aca="false" ca="false" dt2D="false" dtr="false" t="normal">+AP576+AQ576</f>
        <v>3</v>
      </c>
    </row>
    <row customHeight="true" ht="12.75" outlineLevel="0" r="577">
      <c r="A577" s="49" t="n">
        <f aca="false" ca="false" dt2D="false" dtr="false" t="normal">+A576+1</f>
        <v>552</v>
      </c>
      <c r="B577" s="49" t="n">
        <f aca="false" ca="false" dt2D="false" dtr="false" t="normal">+B576+1</f>
        <v>45</v>
      </c>
      <c r="C577" s="50" t="s">
        <v>68</v>
      </c>
      <c r="D577" s="49" t="s">
        <v>692</v>
      </c>
      <c r="E577" s="53" t="s">
        <v>73</v>
      </c>
      <c r="F577" s="52" t="s">
        <v>56</v>
      </c>
      <c r="G577" s="52" t="n">
        <v>5</v>
      </c>
      <c r="H577" s="52" t="n">
        <v>11</v>
      </c>
      <c r="I577" s="53" t="n">
        <v>9016.3</v>
      </c>
      <c r="J577" s="53" t="n">
        <v>8792.8</v>
      </c>
      <c r="K577" s="53" t="n">
        <v>223.5</v>
      </c>
      <c r="L577" s="51" t="n">
        <v>423</v>
      </c>
      <c r="M577" s="54" t="n">
        <f aca="false" ca="false" dt2D="false" dtr="false" t="normal">SUM(N577:R577)</f>
        <v>27402750.290000003</v>
      </c>
      <c r="N577" s="54" t="n"/>
      <c r="O577" s="54" t="n">
        <v>3340777.48</v>
      </c>
      <c r="P577" s="54" t="n">
        <v>0</v>
      </c>
      <c r="Q577" s="54" t="n">
        <v>1409227.476</v>
      </c>
      <c r="R577" s="54" t="n">
        <v>22652745.334</v>
      </c>
      <c r="S577" s="54" t="n">
        <f aca="false" ca="false" dt2D="false" dtr="false" t="normal">+Z577-M577</f>
        <v>0</v>
      </c>
      <c r="T577" s="54" t="n">
        <f aca="false" ca="false" dt2D="false" dtr="false" t="normal">$M577/($J577+$K577)</f>
        <v>3039.2456207091604</v>
      </c>
      <c r="U577" s="54" t="n">
        <f aca="false" ca="false" dt2D="false" dtr="false" t="normal">$M577/($J577+$K577)</f>
        <v>3039.2456207091604</v>
      </c>
      <c r="V577" s="52" t="n">
        <v>2027</v>
      </c>
      <c r="W577" s="56" t="n">
        <v>0</v>
      </c>
      <c r="X577" s="56" t="n">
        <f aca="false" ca="false" dt2D="false" dtr="false" t="normal">+(J577*12.71+K577*25.41)*12</f>
        <v>1409227.4759999998</v>
      </c>
      <c r="Y577" s="56" t="n">
        <f aca="false" ca="false" dt2D="false" dtr="false" t="normal">+(J577*12.71+K577*25.41)*12*30-'[3]Лист1'!$AQ$365</f>
        <v>40681306.95999999</v>
      </c>
      <c r="Z577" s="72" t="n">
        <f aca="false" ca="true" dt2D="false" dtr="false" t="normal">SUBTOTAL(9, AA577:AO577)</f>
        <v>27402750.290000003</v>
      </c>
      <c r="AA577" s="58" t="n"/>
      <c r="AB577" s="58" t="n"/>
      <c r="AC577" s="58" t="n"/>
      <c r="AD577" s="58" t="n"/>
      <c r="AE577" s="58" t="n"/>
      <c r="AF577" s="58" t="n"/>
      <c r="AG577" s="58" t="n">
        <v>0</v>
      </c>
      <c r="AH577" s="58" t="n"/>
      <c r="AI577" s="58" t="n"/>
      <c r="AJ577" s="58" t="n">
        <v>18123593.91</v>
      </c>
      <c r="AK577" s="63" t="n"/>
      <c r="AL577" s="58" t="n"/>
      <c r="AM577" s="58" t="n">
        <v>7190580.4</v>
      </c>
      <c r="AN577" s="58" t="n">
        <v>719058.04</v>
      </c>
      <c r="AO577" s="58" t="n">
        <v>1369517.94</v>
      </c>
      <c r="AP577" s="4" t="n">
        <f aca="false" ca="false" dt2D="false" dtr="false" t="normal">COUNTIF(AA577:AL577, "&gt;0")</f>
        <v>1</v>
      </c>
      <c r="AQ577" s="4" t="n">
        <f aca="false" ca="false" dt2D="false" dtr="false" t="normal">COUNTIF(AM577:AO577, "&gt;0")</f>
        <v>3</v>
      </c>
      <c r="AR577" s="4" t="n">
        <f aca="false" ca="false" dt2D="false" dtr="false" t="normal">+AP577+AQ577</f>
        <v>4</v>
      </c>
    </row>
    <row customHeight="true" ht="12.75" outlineLevel="0" r="578">
      <c r="A578" s="49" t="n">
        <f aca="false" ca="false" dt2D="false" dtr="false" t="normal">+A577+1</f>
        <v>553</v>
      </c>
      <c r="B578" s="49" t="n">
        <f aca="false" ca="false" dt2D="false" dtr="false" t="normal">+B577+1</f>
        <v>46</v>
      </c>
      <c r="C578" s="50" t="s">
        <v>68</v>
      </c>
      <c r="D578" s="49" t="s">
        <v>693</v>
      </c>
      <c r="E578" s="53" t="s">
        <v>71</v>
      </c>
      <c r="F578" s="52" t="s">
        <v>56</v>
      </c>
      <c r="G578" s="52" t="n">
        <v>5</v>
      </c>
      <c r="H578" s="52" t="n">
        <v>4</v>
      </c>
      <c r="I578" s="53" t="n">
        <v>3912.6</v>
      </c>
      <c r="J578" s="53" t="n">
        <v>3912.6</v>
      </c>
      <c r="K578" s="53" t="n">
        <v>0</v>
      </c>
      <c r="L578" s="51" t="n">
        <v>167</v>
      </c>
      <c r="M578" s="54" t="n">
        <f aca="false" ca="false" dt2D="false" dtr="false" t="normal">SUM(N578:R578)</f>
        <v>35658088.980000004</v>
      </c>
      <c r="N578" s="54" t="n"/>
      <c r="O578" s="54" t="n">
        <v>1725487.38</v>
      </c>
      <c r="P578" s="54" t="n">
        <v>0</v>
      </c>
      <c r="Q578" s="54" t="n">
        <v>3114795.962</v>
      </c>
      <c r="R578" s="54" t="n">
        <v>30817805.638</v>
      </c>
      <c r="S578" s="54" t="n">
        <f aca="false" ca="false" dt2D="false" dtr="false" t="normal">+Z578-M578</f>
        <v>0</v>
      </c>
      <c r="T578" s="54" t="n">
        <f aca="false" ca="false" dt2D="false" dtr="false" t="normal">$M578/($J578+$K578)</f>
        <v>9113.655620303636</v>
      </c>
      <c r="U578" s="54" t="n">
        <f aca="false" ca="false" dt2D="false" dtr="false" t="normal">$M578/($J578+$K578)</f>
        <v>9113.655620303636</v>
      </c>
      <c r="V578" s="52" t="n">
        <v>2027</v>
      </c>
      <c r="W578" s="56" t="n">
        <v>2518046.21</v>
      </c>
      <c r="X578" s="56" t="n">
        <f aca="false" ca="false" dt2D="false" dtr="false" t="normal">+(J578*12.71+K578*25.41)*12</f>
        <v>596749.752</v>
      </c>
      <c r="Y578" s="56" t="n">
        <f aca="false" ca="false" dt2D="false" dtr="false" t="normal">+(J578*12.71+K578*25.41)*12*30</f>
        <v>17902492.56</v>
      </c>
      <c r="Z578" s="72" t="n">
        <f aca="false" ca="true" dt2D="false" dtr="false" t="normal">SUBTOTAL(9, AA578:AO578)</f>
        <v>35658088.980000004</v>
      </c>
      <c r="AA578" s="58" t="n"/>
      <c r="AB578" s="58" t="n"/>
      <c r="AC578" s="58" t="n"/>
      <c r="AD578" s="58" t="n"/>
      <c r="AE578" s="58" t="n"/>
      <c r="AF578" s="58" t="n"/>
      <c r="AG578" s="58" t="n">
        <v>0</v>
      </c>
      <c r="AH578" s="58" t="n"/>
      <c r="AI578" s="58" t="n">
        <v>18890983.96</v>
      </c>
      <c r="AJ578" s="58" t="n"/>
      <c r="AK578" s="63" t="n"/>
      <c r="AL578" s="58" t="n">
        <v>9883336.71</v>
      </c>
      <c r="AM578" s="58" t="n">
        <v>5282517.46</v>
      </c>
      <c r="AN578" s="58" t="n">
        <v>549700.74</v>
      </c>
      <c r="AO578" s="58" t="n">
        <v>1051550.11</v>
      </c>
      <c r="AP578" s="4" t="n">
        <f aca="false" ca="false" dt2D="false" dtr="false" t="normal">COUNTIF(AA578:AL578, "&gt;0")</f>
        <v>2</v>
      </c>
      <c r="AQ578" s="4" t="n">
        <f aca="false" ca="false" dt2D="false" dtr="false" t="normal">COUNTIF(AM578:AO578, "&gt;0")</f>
        <v>3</v>
      </c>
      <c r="AR578" s="4" t="n">
        <f aca="false" ca="false" dt2D="false" dtr="false" t="normal">+AP578+AQ578</f>
        <v>5</v>
      </c>
    </row>
    <row customHeight="true" ht="12.75" outlineLevel="0" r="579">
      <c r="A579" s="49" t="n">
        <f aca="false" ca="false" dt2D="false" dtr="false" t="normal">+A578+1</f>
        <v>554</v>
      </c>
      <c r="B579" s="49" t="n">
        <f aca="false" ca="false" dt2D="false" dtr="false" t="normal">+B578+1</f>
        <v>47</v>
      </c>
      <c r="C579" s="50" t="s">
        <v>68</v>
      </c>
      <c r="D579" s="49" t="s">
        <v>694</v>
      </c>
      <c r="E579" s="53" t="s">
        <v>107</v>
      </c>
      <c r="F579" s="52" t="s">
        <v>56</v>
      </c>
      <c r="G579" s="52" t="n">
        <v>5</v>
      </c>
      <c r="H579" s="52" t="n">
        <v>3</v>
      </c>
      <c r="I579" s="53" t="n">
        <v>4280.6</v>
      </c>
      <c r="J579" s="53" t="n">
        <v>4263.6</v>
      </c>
      <c r="K579" s="53" t="n">
        <v>17</v>
      </c>
      <c r="L579" s="51" t="n">
        <v>198</v>
      </c>
      <c r="M579" s="54" t="n">
        <f aca="false" ca="false" dt2D="false" dtr="false" t="normal">SUM(N579:R579)</f>
        <v>46657493.91</v>
      </c>
      <c r="N579" s="54" t="n"/>
      <c r="O579" s="54" t="n">
        <v>2188801.31</v>
      </c>
      <c r="P579" s="54" t="n">
        <v>0</v>
      </c>
      <c r="Q579" s="54" t="n">
        <v>4260108.892</v>
      </c>
      <c r="R579" s="54" t="n">
        <v>40208583.708</v>
      </c>
      <c r="S579" s="54" t="n">
        <f aca="false" ca="false" dt2D="false" dtr="false" t="normal">+Z579-M579</f>
        <v>0</v>
      </c>
      <c r="T579" s="54" t="n">
        <f aca="false" ca="false" dt2D="false" dtr="false" t="normal">$M579/($J579+$K579)</f>
        <v>10899.755620707376</v>
      </c>
      <c r="U579" s="54" t="n">
        <f aca="false" ca="false" dt2D="false" dtr="false" t="normal">$M579/($J579+$K579)</f>
        <v>10899.755620707376</v>
      </c>
      <c r="V579" s="52" t="n">
        <v>2027</v>
      </c>
      <c r="W579" s="56" t="n">
        <v>3604640.98</v>
      </c>
      <c r="X579" s="56" t="n">
        <f aca="false" ca="false" dt2D="false" dtr="false" t="normal">+(J579*12.71+K579*25.41)*12</f>
        <v>655467.9120000001</v>
      </c>
      <c r="Y579" s="56" t="n">
        <f aca="false" ca="false" dt2D="false" dtr="false" t="normal">+(J579*12.71+K579*25.41)*12*30</f>
        <v>19664037.360000003</v>
      </c>
      <c r="Z579" s="72" t="n">
        <f aca="false" ca="true" dt2D="false" dtr="false" t="normal">SUBTOTAL(9, AA579:AO579)</f>
        <v>46657493.91</v>
      </c>
      <c r="AA579" s="58" t="n">
        <v>14306381.94</v>
      </c>
      <c r="AB579" s="58" t="n">
        <v>6891849.2</v>
      </c>
      <c r="AC579" s="58" t="n">
        <v>4208845.97</v>
      </c>
      <c r="AD579" s="58" t="n">
        <v>4070937.55</v>
      </c>
      <c r="AE579" s="58" t="n"/>
      <c r="AF579" s="58" t="n"/>
      <c r="AG579" s="58" t="n">
        <v>0</v>
      </c>
      <c r="AH579" s="58" t="n"/>
      <c r="AI579" s="58" t="n"/>
      <c r="AJ579" s="58" t="n">
        <v>8604400.48</v>
      </c>
      <c r="AK579" s="63" t="n"/>
      <c r="AL579" s="58" t="n"/>
      <c r="AM579" s="58" t="n">
        <v>6602400.01</v>
      </c>
      <c r="AN579" s="58" t="n">
        <v>677858.69</v>
      </c>
      <c r="AO579" s="58" t="n">
        <v>1294820.07</v>
      </c>
      <c r="AP579" s="4" t="n">
        <f aca="false" ca="false" dt2D="false" dtr="false" t="normal">COUNTIF(AA579:AL579, "&gt;0")</f>
        <v>5</v>
      </c>
      <c r="AQ579" s="4" t="n">
        <f aca="false" ca="false" dt2D="false" dtr="false" t="normal">COUNTIF(AM579:AO579, "&gt;0")</f>
        <v>3</v>
      </c>
      <c r="AR579" s="4" t="n">
        <f aca="false" ca="false" dt2D="false" dtr="false" t="normal">+AP579+AQ579</f>
        <v>8</v>
      </c>
    </row>
    <row customHeight="true" ht="12.75" outlineLevel="0" r="580">
      <c r="A580" s="49" t="n">
        <f aca="false" ca="false" dt2D="false" dtr="false" t="normal">+A579+1</f>
        <v>555</v>
      </c>
      <c r="B580" s="49" t="n">
        <f aca="false" ca="false" dt2D="false" dtr="false" t="normal">+B579+1</f>
        <v>48</v>
      </c>
      <c r="C580" s="50" t="s">
        <v>68</v>
      </c>
      <c r="D580" s="49" t="s">
        <v>695</v>
      </c>
      <c r="E580" s="53" t="s">
        <v>107</v>
      </c>
      <c r="F580" s="52" t="s">
        <v>56</v>
      </c>
      <c r="G580" s="52" t="n">
        <v>5</v>
      </c>
      <c r="H580" s="52" t="n">
        <v>3</v>
      </c>
      <c r="I580" s="53" t="n">
        <v>4275.5</v>
      </c>
      <c r="J580" s="53" t="n">
        <v>4127.5</v>
      </c>
      <c r="K580" s="53" t="n">
        <v>148</v>
      </c>
      <c r="L580" s="51" t="n">
        <v>192</v>
      </c>
      <c r="M580" s="54" t="n">
        <f aca="false" ca="false" dt2D="false" dtr="false" t="normal">SUM(N580:R580)</f>
        <v>46601905.16</v>
      </c>
      <c r="N580" s="54" t="n"/>
      <c r="O580" s="54" t="n">
        <v>2173006.26</v>
      </c>
      <c r="P580" s="54" t="n">
        <v>0</v>
      </c>
      <c r="Q580" s="54" t="n">
        <v>3975329.78</v>
      </c>
      <c r="R580" s="54" t="n">
        <v>40453569.12</v>
      </c>
      <c r="S580" s="54" t="n">
        <f aca="false" ca="false" dt2D="false" dtr="false" t="normal">+Z580-M580</f>
        <v>0</v>
      </c>
      <c r="T580" s="54" t="n">
        <f aca="false" ca="false" dt2D="false" dtr="false" t="normal">$M580/($J580+$K580)</f>
        <v>10899.75562156473</v>
      </c>
      <c r="U580" s="54" t="n">
        <f aca="false" ca="false" dt2D="false" dtr="false" t="normal">$M580/($J580+$K580)</f>
        <v>10899.75562156473</v>
      </c>
      <c r="V580" s="52" t="n">
        <v>2027</v>
      </c>
      <c r="W580" s="56" t="n">
        <v>3300675.32</v>
      </c>
      <c r="X580" s="56" t="n">
        <f aca="false" ca="false" dt2D="false" dtr="false" t="normal">+(J580*12.71+K580*25.41)*12</f>
        <v>674654.46</v>
      </c>
      <c r="Y580" s="56" t="n">
        <f aca="false" ca="false" dt2D="false" dtr="false" t="normal">+(J580*12.71+K580*25.41)*12*30</f>
        <v>20239633.799999997</v>
      </c>
      <c r="Z580" s="72" t="n">
        <f aca="false" ca="true" dt2D="false" dtr="false" t="normal">SUBTOTAL(9, AA580:AO580)</f>
        <v>46601905.16</v>
      </c>
      <c r="AA580" s="58" t="n">
        <v>14289337.01</v>
      </c>
      <c r="AB580" s="58" t="n">
        <v>6883638.1</v>
      </c>
      <c r="AC580" s="58" t="n">
        <v>4203831.46</v>
      </c>
      <c r="AD580" s="58" t="n">
        <v>4066087.34</v>
      </c>
      <c r="AE580" s="58" t="n"/>
      <c r="AF580" s="58" t="n"/>
      <c r="AG580" s="58" t="n">
        <v>0</v>
      </c>
      <c r="AH580" s="58" t="n"/>
      <c r="AI580" s="58" t="n"/>
      <c r="AJ580" s="58" t="n">
        <v>8594149.01</v>
      </c>
      <c r="AK580" s="63" t="n"/>
      <c r="AL580" s="58" t="n"/>
      <c r="AM580" s="58" t="n">
        <v>6594533.77</v>
      </c>
      <c r="AN580" s="58" t="n">
        <v>677051.08</v>
      </c>
      <c r="AO580" s="58" t="n">
        <v>1293277.39</v>
      </c>
      <c r="AP580" s="4" t="n">
        <f aca="false" ca="false" dt2D="false" dtr="false" t="normal">COUNTIF(AA580:AL580, "&gt;0")</f>
        <v>5</v>
      </c>
      <c r="AQ580" s="4" t="n">
        <f aca="false" ca="false" dt2D="false" dtr="false" t="normal">COUNTIF(AM580:AO580, "&gt;0")</f>
        <v>3</v>
      </c>
      <c r="AR580" s="4" t="n">
        <f aca="false" ca="false" dt2D="false" dtr="false" t="normal">+AP580+AQ580</f>
        <v>8</v>
      </c>
    </row>
    <row customHeight="true" ht="12.75" outlineLevel="0" r="581">
      <c r="A581" s="49" t="n">
        <f aca="false" ca="false" dt2D="false" dtr="false" t="normal">+A580+1</f>
        <v>556</v>
      </c>
      <c r="B581" s="49" t="n">
        <f aca="false" ca="false" dt2D="false" dtr="false" t="normal">+B580+1</f>
        <v>49</v>
      </c>
      <c r="C581" s="50" t="s">
        <v>68</v>
      </c>
      <c r="D581" s="49" t="s">
        <v>696</v>
      </c>
      <c r="E581" s="53" t="s">
        <v>107</v>
      </c>
      <c r="F581" s="52" t="s">
        <v>56</v>
      </c>
      <c r="G581" s="52" t="n">
        <v>5</v>
      </c>
      <c r="H581" s="52" t="n">
        <v>3</v>
      </c>
      <c r="I581" s="53" t="n">
        <v>4355.6</v>
      </c>
      <c r="J581" s="53" t="n">
        <v>4355.6</v>
      </c>
      <c r="K581" s="53" t="n">
        <v>0</v>
      </c>
      <c r="L581" s="51" t="n">
        <v>209</v>
      </c>
      <c r="M581" s="54" t="n">
        <f aca="false" ca="false" dt2D="false" dtr="false" t="normal">SUM(N581:R581)</f>
        <v>47474975.559999995</v>
      </c>
      <c r="N581" s="54" t="n"/>
      <c r="O581" s="54" t="n">
        <v>2243144.58</v>
      </c>
      <c r="P581" s="54" t="n">
        <v>0</v>
      </c>
      <c r="Q581" s="54" t="n">
        <v>4215493.082</v>
      </c>
      <c r="R581" s="54" t="n">
        <v>41016337.898</v>
      </c>
      <c r="S581" s="54" t="n">
        <f aca="false" ca="false" dt2D="false" dtr="false" t="normal">+Z581-M581</f>
        <v>0</v>
      </c>
      <c r="T581" s="54" t="n">
        <f aca="false" ca="false" dt2D="false" dtr="false" t="normal">$M581/($J581+$K581)</f>
        <v>10899.75561575902</v>
      </c>
      <c r="U581" s="54" t="n">
        <f aca="false" ca="false" dt2D="false" dtr="false" t="normal">$M581/($J581+$K581)</f>
        <v>10899.75561575902</v>
      </c>
      <c r="V581" s="52" t="n">
        <v>2027</v>
      </c>
      <c r="W581" s="56" t="n">
        <v>3551176.97</v>
      </c>
      <c r="X581" s="56" t="n">
        <f aca="false" ca="false" dt2D="false" dtr="false" t="normal">+(J581*12.71+K581*25.41)*12</f>
        <v>664316.1120000001</v>
      </c>
      <c r="Y581" s="56" t="n">
        <f aca="false" ca="false" dt2D="false" dtr="false" t="normal">+(J581*12.71+K581*25.41)*12*30</f>
        <v>19929483.360000003</v>
      </c>
      <c r="Z581" s="72" t="n">
        <f aca="false" ca="true" dt2D="false" dtr="false" t="normal">SUBTOTAL(9, AA581:AO581)</f>
        <v>47474975.559999995</v>
      </c>
      <c r="AA581" s="58" t="n">
        <v>14557042.75</v>
      </c>
      <c r="AB581" s="58" t="n">
        <v>7012600.65</v>
      </c>
      <c r="AC581" s="58" t="n">
        <v>4282588.77</v>
      </c>
      <c r="AD581" s="58" t="n">
        <v>4142264.07</v>
      </c>
      <c r="AE581" s="58" t="n"/>
      <c r="AF581" s="58" t="n"/>
      <c r="AG581" s="58" t="n">
        <v>0</v>
      </c>
      <c r="AH581" s="58" t="n"/>
      <c r="AI581" s="58" t="n"/>
      <c r="AJ581" s="58" t="n">
        <v>8755157.39</v>
      </c>
      <c r="AK581" s="63" t="n"/>
      <c r="AL581" s="58" t="n"/>
      <c r="AM581" s="58" t="n">
        <v>6718080.05</v>
      </c>
      <c r="AN581" s="58" t="n">
        <v>689735.39</v>
      </c>
      <c r="AO581" s="58" t="n">
        <v>1317506.49</v>
      </c>
      <c r="AP581" s="4" t="n">
        <f aca="false" ca="false" dt2D="false" dtr="false" t="normal">COUNTIF(AA581:AL581, "&gt;0")</f>
        <v>5</v>
      </c>
      <c r="AQ581" s="4" t="n">
        <f aca="false" ca="false" dt2D="false" dtr="false" t="normal">COUNTIF(AM581:AO581, "&gt;0")</f>
        <v>3</v>
      </c>
      <c r="AR581" s="4" t="n">
        <f aca="false" ca="false" dt2D="false" dtr="false" t="normal">+AP581+AQ581</f>
        <v>8</v>
      </c>
    </row>
    <row customHeight="true" ht="12.75" outlineLevel="0" r="582">
      <c r="A582" s="49" t="n">
        <f aca="false" ca="false" dt2D="false" dtr="false" t="normal">+A581+1</f>
        <v>557</v>
      </c>
      <c r="B582" s="49" t="n">
        <f aca="false" ca="false" dt2D="false" dtr="false" t="normal">+B581+1</f>
        <v>50</v>
      </c>
      <c r="C582" s="50" t="s">
        <v>68</v>
      </c>
      <c r="D582" s="49" t="s">
        <v>697</v>
      </c>
      <c r="E582" s="53" t="s">
        <v>107</v>
      </c>
      <c r="F582" s="52" t="s">
        <v>56</v>
      </c>
      <c r="G582" s="52" t="n">
        <v>5</v>
      </c>
      <c r="H582" s="52" t="n">
        <v>3</v>
      </c>
      <c r="I582" s="53" t="n">
        <v>4421.7</v>
      </c>
      <c r="J582" s="53" t="n">
        <v>4353.6</v>
      </c>
      <c r="K582" s="53" t="n">
        <v>68.0999999999995</v>
      </c>
      <c r="L582" s="51" t="n">
        <v>193</v>
      </c>
      <c r="M582" s="54" t="n">
        <f aca="false" ca="false" dt2D="false" dtr="false" t="normal">SUM(N582:R582)</f>
        <v>48195449.41</v>
      </c>
      <c r="N582" s="54" t="n"/>
      <c r="O582" s="54" t="n">
        <v>3278227.05</v>
      </c>
      <c r="P582" s="54" t="n">
        <v>0</v>
      </c>
      <c r="Q582" s="54" t="n">
        <v>44917222.36</v>
      </c>
      <c r="R582" s="54" t="n">
        <v>0</v>
      </c>
      <c r="S582" s="54" t="n">
        <f aca="false" ca="false" dt2D="false" dtr="false" t="normal">+Z582-M582</f>
        <v>0</v>
      </c>
      <c r="T582" s="54" t="n">
        <f aca="false" ca="false" dt2D="false" dtr="false" t="normal">$M582/($J582+$K582)</f>
        <v>10899.755616618042</v>
      </c>
      <c r="U582" s="54" t="n">
        <f aca="false" ca="false" dt2D="false" dtr="false" t="normal">$M582/($J582+$K582)</f>
        <v>10899.755616618042</v>
      </c>
      <c r="V582" s="52" t="n">
        <v>2027</v>
      </c>
      <c r="W582" s="58" t="n"/>
      <c r="X582" s="56" t="n"/>
      <c r="Y582" s="56" t="n"/>
      <c r="Z582" s="72" t="n">
        <f aca="false" ca="true" dt2D="false" dtr="false" t="normal">SUBTOTAL(9, AA582:AO582)</f>
        <v>48195449.41</v>
      </c>
      <c r="AA582" s="58" t="n">
        <v>14777958.47</v>
      </c>
      <c r="AB582" s="58" t="n">
        <v>7119022.94</v>
      </c>
      <c r="AC582" s="58" t="n">
        <v>4347580.76</v>
      </c>
      <c r="AD582" s="58" t="n">
        <v>4205126.51</v>
      </c>
      <c r="AE582" s="58" t="n"/>
      <c r="AF582" s="58" t="n"/>
      <c r="AG582" s="58" t="n">
        <v>0</v>
      </c>
      <c r="AH582" s="58" t="n"/>
      <c r="AI582" s="58" t="n"/>
      <c r="AJ582" s="58" t="n">
        <v>8888024.48</v>
      </c>
      <c r="AK582" s="63" t="n"/>
      <c r="AL582" s="58" t="n"/>
      <c r="AM582" s="58" t="n">
        <v>6820032.73</v>
      </c>
      <c r="AN582" s="58" t="n">
        <v>700202.73</v>
      </c>
      <c r="AO582" s="58" t="n">
        <v>1337500.79</v>
      </c>
      <c r="AP582" s="4" t="n">
        <f aca="false" ca="false" dt2D="false" dtr="false" t="normal">COUNTIF(AA582:AL582, "&gt;0")</f>
        <v>5</v>
      </c>
      <c r="AQ582" s="4" t="n">
        <f aca="false" ca="false" dt2D="false" dtr="false" t="normal">COUNTIF(AM582:AO582, "&gt;0")</f>
        <v>3</v>
      </c>
      <c r="AR582" s="4" t="n">
        <f aca="false" ca="false" dt2D="false" dtr="false" t="normal">+AP582+AQ582</f>
        <v>8</v>
      </c>
    </row>
    <row customHeight="true" ht="12.75" outlineLevel="0" r="583">
      <c r="A583" s="49" t="n">
        <f aca="false" ca="false" dt2D="false" dtr="false" t="normal">+A582+1</f>
        <v>558</v>
      </c>
      <c r="B583" s="49" t="n">
        <f aca="false" ca="false" dt2D="false" dtr="false" t="normal">+B582+1</f>
        <v>51</v>
      </c>
      <c r="C583" s="50" t="s">
        <v>68</v>
      </c>
      <c r="D583" s="49" t="s">
        <v>698</v>
      </c>
      <c r="E583" s="53" t="s">
        <v>401</v>
      </c>
      <c r="F583" s="52" t="s">
        <v>56</v>
      </c>
      <c r="G583" s="52" t="n">
        <v>3</v>
      </c>
      <c r="H583" s="52" t="n">
        <v>2</v>
      </c>
      <c r="I583" s="53" t="n">
        <v>1052.6</v>
      </c>
      <c r="J583" s="53" t="n">
        <v>969.5</v>
      </c>
      <c r="K583" s="53" t="n">
        <v>83.0999999999999</v>
      </c>
      <c r="L583" s="51" t="n">
        <v>29</v>
      </c>
      <c r="M583" s="54" t="n">
        <f aca="false" ca="false" dt2D="false" dtr="false" t="normal">SUM(N583:R583)</f>
        <v>17933123.020000003</v>
      </c>
      <c r="N583" s="54" t="n"/>
      <c r="O583" s="54" t="n">
        <v>1423146.03</v>
      </c>
      <c r="P583" s="54" t="n">
        <v>0</v>
      </c>
      <c r="Q583" s="54" t="n">
        <v>173206.992</v>
      </c>
      <c r="R583" s="54" t="n">
        <v>16336769.998</v>
      </c>
      <c r="S583" s="54" t="n">
        <f aca="false" ca="false" dt2D="false" dtr="false" t="normal">+Z583-M583</f>
        <v>0</v>
      </c>
      <c r="T583" s="54" t="n">
        <f aca="false" ca="false" dt2D="false" dtr="false" t="normal">$M583/($J583+$K583)</f>
        <v>17036.977978339353</v>
      </c>
      <c r="U583" s="54" t="n">
        <f aca="false" ca="false" dt2D="false" dtr="false" t="normal">$M583/($J583+$K583)</f>
        <v>17036.977978339353</v>
      </c>
      <c r="V583" s="52" t="n">
        <v>2027</v>
      </c>
      <c r="W583" s="56" t="n">
        <v>0</v>
      </c>
      <c r="X583" s="56" t="n">
        <f aca="false" ca="false" dt2D="false" dtr="false" t="normal">+(J583*12.71+K583*25.41)*12</f>
        <v>173206.99199999997</v>
      </c>
      <c r="Y583" s="56" t="n">
        <f aca="false" ca="false" dt2D="false" dtr="false" t="normal">+(J583*12.71+K583*25.41)*12*30-'[3]Лист1'!$AQ$375</f>
        <v>2250919.919999999</v>
      </c>
      <c r="Z583" s="72" t="n">
        <f aca="false" ca="true" dt2D="false" dtr="false" t="normal">SUBTOTAL(9, AA583:AO583)</f>
        <v>17933123.020000003</v>
      </c>
      <c r="AA583" s="58" t="n"/>
      <c r="AB583" s="58" t="n">
        <v>2473215.13</v>
      </c>
      <c r="AC583" s="58" t="n">
        <v>1023386.09</v>
      </c>
      <c r="AD583" s="58" t="n"/>
      <c r="AE583" s="58" t="n"/>
      <c r="AF583" s="58" t="n"/>
      <c r="AG583" s="58" t="n">
        <v>0</v>
      </c>
      <c r="AH583" s="58" t="n"/>
      <c r="AI583" s="58" t="n">
        <v>10644517.53</v>
      </c>
      <c r="AJ583" s="58" t="n"/>
      <c r="AK583" s="63" t="n"/>
      <c r="AL583" s="58" t="n"/>
      <c r="AM583" s="58" t="n">
        <v>2909282.93</v>
      </c>
      <c r="AN583" s="58" t="n">
        <v>303014.17</v>
      </c>
      <c r="AO583" s="58" t="n">
        <v>579707.17</v>
      </c>
      <c r="AP583" s="4" t="n">
        <f aca="false" ca="false" dt2D="false" dtr="false" t="normal">COUNTIF(AA583:AL583, "&gt;0")</f>
        <v>3</v>
      </c>
      <c r="AQ583" s="4" t="n">
        <f aca="false" ca="false" dt2D="false" dtr="false" t="normal">COUNTIF(AM583:AO583, "&gt;0")</f>
        <v>3</v>
      </c>
      <c r="AR583" s="4" t="n">
        <f aca="false" ca="false" dt2D="false" dtr="false" t="normal">+AP583+AQ583</f>
        <v>6</v>
      </c>
    </row>
    <row customHeight="true" ht="12.75" outlineLevel="0" r="584">
      <c r="A584" s="49" t="n">
        <f aca="false" ca="false" dt2D="false" dtr="false" t="normal">+A583+1</f>
        <v>559</v>
      </c>
      <c r="B584" s="49" t="n">
        <f aca="false" ca="false" dt2D="false" dtr="false" t="normal">+B583+1</f>
        <v>52</v>
      </c>
      <c r="C584" s="50" t="s">
        <v>68</v>
      </c>
      <c r="D584" s="49" t="s">
        <v>699</v>
      </c>
      <c r="E584" s="53" t="s">
        <v>98</v>
      </c>
      <c r="F584" s="52" t="s">
        <v>56</v>
      </c>
      <c r="G584" s="52" t="n">
        <v>10</v>
      </c>
      <c r="H584" s="52" t="n">
        <v>2</v>
      </c>
      <c r="I584" s="53" t="n">
        <v>5611.3</v>
      </c>
      <c r="J584" s="53" t="n">
        <v>5611.3</v>
      </c>
      <c r="K584" s="53" t="n">
        <v>0</v>
      </c>
      <c r="L584" s="51" t="n">
        <v>197</v>
      </c>
      <c r="M584" s="54" t="n">
        <f aca="false" ca="false" dt2D="false" dtr="false" t="normal">SUM(N584:R584)</f>
        <v>28617242.470000003</v>
      </c>
      <c r="N584" s="54" t="n"/>
      <c r="O584" s="54" t="n">
        <v>1833067.71</v>
      </c>
      <c r="P584" s="54" t="n">
        <v>0</v>
      </c>
      <c r="Q584" s="54" t="n">
        <v>1137298.284</v>
      </c>
      <c r="R584" s="54" t="n">
        <v>25646876.476</v>
      </c>
      <c r="S584" s="54" t="n">
        <f aca="false" ca="false" dt2D="false" dtr="false" t="normal">+Z584-M584</f>
        <v>0</v>
      </c>
      <c r="T584" s="54" t="n">
        <f aca="false" ca="false" dt2D="false" dtr="false" t="normal">$M584/($J584+$K584)</f>
        <v>5099.930937572399</v>
      </c>
      <c r="U584" s="54" t="n">
        <f aca="false" ca="false" dt2D="false" dtr="false" t="normal">$M584/($J584+$K584)</f>
        <v>5099.930937572399</v>
      </c>
      <c r="V584" s="52" t="n">
        <v>2027</v>
      </c>
      <c r="W584" s="56" t="n">
        <v>0</v>
      </c>
      <c r="X584" s="56" t="n">
        <f aca="false" ca="false" dt2D="false" dtr="false" t="normal">+(J584*16.89+K584*28.62)*12</f>
        <v>1137298.284</v>
      </c>
      <c r="Y584" s="56" t="n">
        <f aca="false" ca="false" dt2D="false" dtr="false" t="normal">+(J584*16.89+K584*28.62)*12*30-'[3]Лист1'!$AQ$379</f>
        <v>32854075.599999994</v>
      </c>
      <c r="Z584" s="72" t="n">
        <f aca="false" ca="true" dt2D="false" dtr="false" t="normal">SUBTOTAL(9, AA584:AO584)</f>
        <v>28617242.470000003</v>
      </c>
      <c r="AA584" s="58" t="n">
        <v>15990527.28</v>
      </c>
      <c r="AB584" s="58" t="n"/>
      <c r="AC584" s="58" t="n">
        <v>4725369.51</v>
      </c>
      <c r="AD584" s="58" t="n">
        <v>3019721.91</v>
      </c>
      <c r="AE584" s="58" t="n"/>
      <c r="AF584" s="58" t="n"/>
      <c r="AG584" s="58" t="n">
        <v>0</v>
      </c>
      <c r="AH584" s="58" t="n"/>
      <c r="AI584" s="58" t="n"/>
      <c r="AJ584" s="63" t="n"/>
      <c r="AK584" s="58" t="n"/>
      <c r="AL584" s="58" t="n"/>
      <c r="AM584" s="58" t="n">
        <v>3722080.78</v>
      </c>
      <c r="AN584" s="58" t="n">
        <v>397356.35</v>
      </c>
      <c r="AO584" s="58" t="n">
        <v>762186.64</v>
      </c>
      <c r="AP584" s="4" t="n">
        <f aca="false" ca="false" dt2D="false" dtr="false" t="normal">COUNTIF(AA584:AL584, "&gt;0")</f>
        <v>3</v>
      </c>
      <c r="AQ584" s="4" t="n">
        <f aca="false" ca="false" dt2D="false" dtr="false" t="normal">COUNTIF(AM584:AO584, "&gt;0")</f>
        <v>3</v>
      </c>
      <c r="AR584" s="4" t="n">
        <f aca="false" ca="false" dt2D="false" dtr="false" t="normal">+AP584+AQ584</f>
        <v>6</v>
      </c>
    </row>
    <row customHeight="true" ht="12.75" outlineLevel="0" r="585">
      <c r="A585" s="49" t="n">
        <f aca="false" ca="false" dt2D="false" dtr="false" t="normal">+A584+1</f>
        <v>560</v>
      </c>
      <c r="B585" s="49" t="n">
        <f aca="false" ca="false" dt2D="false" dtr="false" t="normal">+B584+1</f>
        <v>53</v>
      </c>
      <c r="C585" s="50" t="s">
        <v>68</v>
      </c>
      <c r="D585" s="49" t="s">
        <v>700</v>
      </c>
      <c r="E585" s="53" t="s">
        <v>102</v>
      </c>
      <c r="F585" s="52" t="s">
        <v>56</v>
      </c>
      <c r="G585" s="52" t="n">
        <v>5</v>
      </c>
      <c r="H585" s="52" t="n">
        <v>4</v>
      </c>
      <c r="I585" s="53" t="n">
        <v>4923</v>
      </c>
      <c r="J585" s="53" t="n">
        <v>4644.4</v>
      </c>
      <c r="K585" s="53" t="n">
        <v>278.6</v>
      </c>
      <c r="L585" s="51" t="n">
        <v>182</v>
      </c>
      <c r="M585" s="54" t="n">
        <f aca="false" ca="false" dt2D="false" dtr="false" t="normal">SUM(N585:R585)</f>
        <v>24039107.46</v>
      </c>
      <c r="N585" s="54" t="n"/>
      <c r="O585" s="54" t="n">
        <v>0</v>
      </c>
      <c r="P585" s="54" t="n">
        <v>0</v>
      </c>
      <c r="Q585" s="54" t="n">
        <v>4553204.57</v>
      </c>
      <c r="R585" s="54" t="n">
        <v>19485902.89</v>
      </c>
      <c r="S585" s="54" t="n">
        <f aca="false" ca="false" dt2D="false" dtr="false" t="normal">+Z585-M585</f>
        <v>0</v>
      </c>
      <c r="T585" s="54" t="n">
        <f aca="false" ca="false" dt2D="false" dtr="false" t="normal">$M585/($J585+$K585)</f>
        <v>4883.02</v>
      </c>
      <c r="U585" s="54" t="n">
        <f aca="false" ca="false" dt2D="false" dtr="false" t="normal">$M585/($J585+$K585)</f>
        <v>4883.02</v>
      </c>
      <c r="V585" s="52" t="n">
        <v>2027</v>
      </c>
      <c r="W585" s="56" t="n">
        <v>3759889.97</v>
      </c>
      <c r="X585" s="56" t="n">
        <f aca="false" ca="false" dt2D="false" dtr="false" t="normal">+(J585*12.71+K585*25.41)*12</f>
        <v>793314.6000000001</v>
      </c>
      <c r="Y585" s="56" t="n">
        <f aca="false" ca="false" dt2D="false" dtr="false" t="normal">+(J585*12.71+K585*25.41)*12*30</f>
        <v>23799438.000000004</v>
      </c>
      <c r="Z585" s="72" t="n">
        <f aca="false" ca="true" dt2D="false" dtr="false" t="normal">SUBTOTAL(9, AA585:AO585)</f>
        <v>24039107.46</v>
      </c>
      <c r="AA585" s="58" t="n">
        <v>16453375.3</v>
      </c>
      <c r="AB585" s="58" t="n"/>
      <c r="AC585" s="58" t="n"/>
      <c r="AD585" s="58" t="n">
        <v>4681873</v>
      </c>
      <c r="AE585" s="58" t="n"/>
      <c r="AF585" s="58" t="n"/>
      <c r="AG585" s="58" t="n">
        <v>0</v>
      </c>
      <c r="AH585" s="58" t="n"/>
      <c r="AI585" s="58" t="n"/>
      <c r="AJ585" s="58" t="n"/>
      <c r="AK585" s="58" t="n"/>
      <c r="AL585" s="58" t="n"/>
      <c r="AM585" s="58" t="n">
        <v>2201283.02</v>
      </c>
      <c r="AN585" s="58" t="n">
        <v>240391.07</v>
      </c>
      <c r="AO585" s="58" t="n">
        <v>462185.07</v>
      </c>
      <c r="AP585" s="4" t="n">
        <f aca="false" ca="false" dt2D="false" dtr="false" t="normal">COUNTIF(AA585:AL585, "&gt;0")</f>
        <v>2</v>
      </c>
      <c r="AQ585" s="4" t="n">
        <f aca="false" ca="false" dt2D="false" dtr="false" t="normal">COUNTIF(AM585:AO585, "&gt;0")</f>
        <v>3</v>
      </c>
      <c r="AR585" s="4" t="n">
        <f aca="false" ca="false" dt2D="false" dtr="false" t="normal">+AP585+AQ585</f>
        <v>5</v>
      </c>
    </row>
    <row customHeight="true" ht="12.75" outlineLevel="0" r="586">
      <c r="A586" s="49" t="n">
        <f aca="false" ca="false" dt2D="false" dtr="false" t="normal">+A585+1</f>
        <v>561</v>
      </c>
      <c r="B586" s="49" t="n">
        <f aca="false" ca="false" dt2D="false" dtr="false" t="normal">+B585+1</f>
        <v>54</v>
      </c>
      <c r="C586" s="50" t="s">
        <v>68</v>
      </c>
      <c r="D586" s="49" t="s">
        <v>701</v>
      </c>
      <c r="E586" s="53" t="s">
        <v>290</v>
      </c>
      <c r="F586" s="52" t="s">
        <v>56</v>
      </c>
      <c r="G586" s="52" t="n">
        <v>5</v>
      </c>
      <c r="H586" s="52" t="n">
        <v>8</v>
      </c>
      <c r="I586" s="53" t="n">
        <v>7135.2</v>
      </c>
      <c r="J586" s="53" t="n">
        <v>6073.2</v>
      </c>
      <c r="K586" s="53" t="n">
        <v>1062</v>
      </c>
      <c r="L586" s="51" t="n">
        <v>253</v>
      </c>
      <c r="M586" s="54" t="n">
        <f aca="false" ca="false" dt2D="false" dtr="false" t="normal">SUM(N586:R586)</f>
        <v>24184374.54</v>
      </c>
      <c r="N586" s="54" t="n"/>
      <c r="O586" s="54" t="n">
        <v>2220298.44</v>
      </c>
      <c r="P586" s="54" t="n">
        <v>0</v>
      </c>
      <c r="Q586" s="54" t="n">
        <v>1250109.504</v>
      </c>
      <c r="R586" s="54" t="n">
        <v>20713966.596</v>
      </c>
      <c r="S586" s="54" t="n">
        <f aca="false" ca="false" dt2D="false" dtr="false" t="normal">+Z586-M586</f>
        <v>0</v>
      </c>
      <c r="T586" s="54" t="n">
        <f aca="false" ca="false" dt2D="false" dtr="false" t="normal">$M586/($J586+$K586)</f>
        <v>3389.445921627985</v>
      </c>
      <c r="U586" s="54" t="n">
        <f aca="false" ca="false" dt2D="false" dtr="false" t="normal">$M586/($J586+$K586)</f>
        <v>3389.445921627985</v>
      </c>
      <c r="V586" s="52" t="n">
        <v>2027</v>
      </c>
      <c r="W586" s="56" t="n">
        <v>0</v>
      </c>
      <c r="X586" s="56" t="n">
        <f aca="false" ca="false" dt2D="false" dtr="false" t="normal">+(J586*12.71+K586*25.41)*12</f>
        <v>1250109.504</v>
      </c>
      <c r="Y586" s="56" t="n">
        <f aca="false" ca="false" dt2D="false" dtr="false" t="normal">+(J586*12.71+K586*25.41)*12*30-'[3]Лист1'!$AQ$391</f>
        <v>24501890.759999998</v>
      </c>
      <c r="Z586" s="72" t="n">
        <f aca="false" ca="true" dt2D="false" dtr="false" t="normal">SUBTOTAL(9, AA586:AO586)</f>
        <v>24184374.540000003</v>
      </c>
      <c r="AA586" s="63" t="n"/>
      <c r="AB586" s="58" t="n">
        <v>11487810.67</v>
      </c>
      <c r="AC586" s="58" t="n"/>
      <c r="AD586" s="58" t="n">
        <v>6785720.13</v>
      </c>
      <c r="AE586" s="58" t="n"/>
      <c r="AF586" s="58" t="n"/>
      <c r="AG586" s="58" t="n">
        <v>0</v>
      </c>
      <c r="AH586" s="58" t="n"/>
      <c r="AI586" s="58" t="n"/>
      <c r="AJ586" s="58" t="n"/>
      <c r="AK586" s="58" t="n"/>
      <c r="AL586" s="58" t="n"/>
      <c r="AM586" s="58" t="n">
        <v>4509443.55</v>
      </c>
      <c r="AN586" s="58" t="n">
        <v>480312.41</v>
      </c>
      <c r="AO586" s="58" t="n">
        <v>921087.78</v>
      </c>
      <c r="AP586" s="4" t="n">
        <f aca="false" ca="false" dt2D="false" dtr="false" t="normal">COUNTIF(AA586:AL586, "&gt;0")</f>
        <v>2</v>
      </c>
      <c r="AQ586" s="4" t="n">
        <f aca="false" ca="false" dt2D="false" dtr="false" t="normal">COUNTIF(AM586:AO586, "&gt;0")</f>
        <v>3</v>
      </c>
      <c r="AR586" s="4" t="n">
        <f aca="false" ca="false" dt2D="false" dtr="false" t="normal">+AP586+AQ586</f>
        <v>5</v>
      </c>
    </row>
    <row customHeight="true" ht="12.75" outlineLevel="0" r="587">
      <c r="A587" s="49" t="n">
        <f aca="false" ca="false" dt2D="false" dtr="false" t="normal">+A586+1</f>
        <v>562</v>
      </c>
      <c r="B587" s="49" t="n">
        <f aca="false" ca="false" dt2D="false" dtr="false" t="normal">+B586+1</f>
        <v>55</v>
      </c>
      <c r="C587" s="50" t="s">
        <v>68</v>
      </c>
      <c r="D587" s="49" t="s">
        <v>702</v>
      </c>
      <c r="E587" s="53" t="s">
        <v>67</v>
      </c>
      <c r="F587" s="52" t="s">
        <v>56</v>
      </c>
      <c r="G587" s="52" t="n">
        <v>5</v>
      </c>
      <c r="H587" s="52" t="n">
        <v>8</v>
      </c>
      <c r="I587" s="53" t="n">
        <v>6605</v>
      </c>
      <c r="J587" s="53" t="n">
        <v>6167</v>
      </c>
      <c r="K587" s="53" t="n">
        <v>438</v>
      </c>
      <c r="L587" s="51" t="n">
        <v>262</v>
      </c>
      <c r="M587" s="54" t="n">
        <f aca="false" ca="false" dt2D="false" dtr="false" t="normal">SUM(N587:R587)</f>
        <v>36208808.14</v>
      </c>
      <c r="N587" s="54" t="n"/>
      <c r="O587" s="54" t="n">
        <v>1668994.29</v>
      </c>
      <c r="P587" s="54" t="n">
        <v>0</v>
      </c>
      <c r="Q587" s="54" t="n">
        <v>5157326.93</v>
      </c>
      <c r="R587" s="54" t="n">
        <v>29382486.92</v>
      </c>
      <c r="S587" s="54" t="n">
        <f aca="false" ca="false" dt2D="false" dtr="false" t="normal">+Z587-M587</f>
        <v>0</v>
      </c>
      <c r="T587" s="54" t="n">
        <f aca="false" ca="false" dt2D="false" dtr="false" t="normal">$M587/($J587+$K587)</f>
        <v>5482.029998485996</v>
      </c>
      <c r="U587" s="54" t="n">
        <f aca="false" ca="false" dt2D="false" dtr="false" t="normal">$M587/($J587+$K587)</f>
        <v>5482.029998485996</v>
      </c>
      <c r="V587" s="52" t="n">
        <v>2027</v>
      </c>
      <c r="W587" s="56" t="n">
        <v>4083181.13</v>
      </c>
      <c r="X587" s="56" t="n">
        <f aca="false" ca="false" dt2D="false" dtr="false" t="normal">+(J587*12.71+K587*25.41)*12</f>
        <v>1074145.8</v>
      </c>
      <c r="Y587" s="56" t="n">
        <f aca="false" ca="false" dt2D="false" dtr="false" t="normal">+(J587*12.71+K587*25.41)*12*30</f>
        <v>32224374</v>
      </c>
      <c r="Z587" s="72" t="n">
        <f aca="false" ca="true" dt2D="false" dtr="false" t="normal">SUBTOTAL(9, AA587:AO587)</f>
        <v>36208808.14</v>
      </c>
      <c r="AA587" s="58" t="n"/>
      <c r="AB587" s="58" t="n"/>
      <c r="AC587" s="58" t="n"/>
      <c r="AD587" s="58" t="n"/>
      <c r="AE587" s="58" t="n"/>
      <c r="AF587" s="58" t="n"/>
      <c r="AG587" s="58" t="n">
        <v>0</v>
      </c>
      <c r="AH587" s="58" t="n"/>
      <c r="AI587" s="58" t="n">
        <v>31890545.69</v>
      </c>
      <c r="AJ587" s="58" t="n"/>
      <c r="AK587" s="58" t="n"/>
      <c r="AL587" s="58" t="n"/>
      <c r="AM587" s="58" t="n">
        <v>3258792.73</v>
      </c>
      <c r="AN587" s="58" t="n">
        <v>362088.08</v>
      </c>
      <c r="AO587" s="58" t="n">
        <v>697381.64</v>
      </c>
      <c r="AP587" s="4" t="n">
        <f aca="false" ca="false" dt2D="false" dtr="false" t="normal">COUNTIF(AA587:AL587, "&gt;0")</f>
        <v>1</v>
      </c>
      <c r="AQ587" s="4" t="n">
        <f aca="false" ca="false" dt2D="false" dtr="false" t="normal">COUNTIF(AM587:AO587, "&gt;0")</f>
        <v>3</v>
      </c>
      <c r="AR587" s="4" t="n">
        <f aca="false" ca="false" dt2D="false" dtr="false" t="normal">+AP587+AQ587</f>
        <v>4</v>
      </c>
    </row>
    <row customHeight="true" ht="12.75" outlineLevel="0" r="588">
      <c r="A588" s="49" t="n">
        <f aca="false" ca="false" dt2D="false" dtr="false" t="normal">+A587+1</f>
        <v>563</v>
      </c>
      <c r="B588" s="49" t="n">
        <f aca="false" ca="false" dt2D="false" dtr="false" t="normal">+B587+1</f>
        <v>56</v>
      </c>
      <c r="C588" s="50" t="s">
        <v>68</v>
      </c>
      <c r="D588" s="49" t="s">
        <v>703</v>
      </c>
      <c r="E588" s="53" t="s">
        <v>98</v>
      </c>
      <c r="F588" s="52" t="s">
        <v>56</v>
      </c>
      <c r="G588" s="52" t="n">
        <v>5</v>
      </c>
      <c r="H588" s="52" t="n">
        <v>6</v>
      </c>
      <c r="I588" s="53" t="n">
        <v>4572.9</v>
      </c>
      <c r="J588" s="53" t="n">
        <v>4572.9</v>
      </c>
      <c r="K588" s="53" t="n">
        <v>0</v>
      </c>
      <c r="L588" s="51" t="n">
        <v>191</v>
      </c>
      <c r="M588" s="54" t="n">
        <f aca="false" ca="false" dt2D="false" dtr="false" t="normal">SUM(N588:R588)</f>
        <v>26433967.119999997</v>
      </c>
      <c r="N588" s="54" t="n"/>
      <c r="O588" s="54" t="n">
        <v>1426756.5</v>
      </c>
      <c r="P588" s="54" t="n">
        <v>0</v>
      </c>
      <c r="Q588" s="54" t="n">
        <v>3095461.948</v>
      </c>
      <c r="R588" s="54" t="n">
        <v>21911748.672</v>
      </c>
      <c r="S588" s="54" t="n">
        <f aca="false" ca="false" dt2D="false" dtr="false" t="normal">+Z588-M588</f>
        <v>0</v>
      </c>
      <c r="T588" s="54" t="n">
        <f aca="false" ca="false" dt2D="false" dtr="false" t="normal">$M588/($J588+$K588)</f>
        <v>5780.569686632115</v>
      </c>
      <c r="U588" s="54" t="n">
        <f aca="false" ca="false" dt2D="false" dtr="false" t="normal">$M588/($J588+$K588)</f>
        <v>5780.569686632115</v>
      </c>
      <c r="V588" s="52" t="n">
        <v>2027</v>
      </c>
      <c r="W588" s="56" t="n">
        <v>2398003.24</v>
      </c>
      <c r="X588" s="56" t="n">
        <f aca="false" ca="false" dt2D="false" dtr="false" t="normal">+(J588*12.71+K588*25.41)*12</f>
        <v>697458.708</v>
      </c>
      <c r="Y588" s="56" t="n">
        <f aca="false" ca="false" dt2D="false" dtr="false" t="normal">+(J588*12.71+K588*25.41)*12*30</f>
        <v>20923761.24</v>
      </c>
      <c r="Z588" s="72" t="n">
        <f aca="false" ca="true" dt2D="false" dtr="false" t="normal">SUBTOTAL(9, AA588:AO588)</f>
        <v>26433967.119999997</v>
      </c>
      <c r="AA588" s="58" t="n">
        <v>15283290.65</v>
      </c>
      <c r="AB588" s="58" t="n">
        <v>7362457.88</v>
      </c>
      <c r="AC588" s="58" t="n"/>
      <c r="AD588" s="63" t="n"/>
      <c r="AE588" s="58" t="n"/>
      <c r="AF588" s="58" t="n"/>
      <c r="AG588" s="58" t="n">
        <v>0</v>
      </c>
      <c r="AH588" s="58" t="n"/>
      <c r="AI588" s="58" t="n"/>
      <c r="AJ588" s="58" t="n"/>
      <c r="AK588" s="58" t="n"/>
      <c r="AL588" s="58" t="n"/>
      <c r="AM588" s="58" t="n">
        <v>2890070.97</v>
      </c>
      <c r="AN588" s="58" t="n">
        <v>307828.88</v>
      </c>
      <c r="AO588" s="58" t="n">
        <v>590318.74</v>
      </c>
      <c r="AP588" s="4" t="n">
        <f aca="false" ca="false" dt2D="false" dtr="false" t="normal">COUNTIF(AA588:AL588, "&gt;0")</f>
        <v>2</v>
      </c>
      <c r="AQ588" s="4" t="n">
        <f aca="false" ca="false" dt2D="false" dtr="false" t="normal">COUNTIF(AM588:AO588, "&gt;0")</f>
        <v>3</v>
      </c>
      <c r="AR588" s="4" t="n">
        <f aca="false" ca="false" dt2D="false" dtr="false" t="normal">+AP588+AQ588</f>
        <v>5</v>
      </c>
    </row>
    <row customHeight="true" ht="12.75" outlineLevel="0" r="589">
      <c r="A589" s="49" t="n">
        <f aca="false" ca="false" dt2D="false" dtr="false" t="normal">+A588+1</f>
        <v>564</v>
      </c>
      <c r="B589" s="49" t="n">
        <f aca="false" ca="false" dt2D="false" dtr="false" t="normal">+B588+1</f>
        <v>57</v>
      </c>
      <c r="C589" s="50" t="s">
        <v>68</v>
      </c>
      <c r="D589" s="49" t="s">
        <v>704</v>
      </c>
      <c r="E589" s="53" t="s">
        <v>85</v>
      </c>
      <c r="F589" s="52" t="s">
        <v>56</v>
      </c>
      <c r="G589" s="52" t="n">
        <v>9</v>
      </c>
      <c r="H589" s="52" t="n">
        <v>1</v>
      </c>
      <c r="I589" s="53" t="n">
        <v>2814.6</v>
      </c>
      <c r="J589" s="53" t="n">
        <v>2814.6</v>
      </c>
      <c r="K589" s="53" t="n">
        <v>0</v>
      </c>
      <c r="L589" s="51" t="n">
        <v>93</v>
      </c>
      <c r="M589" s="54" t="n">
        <f aca="false" ca="false" dt2D="false" dtr="false" t="normal">SUM(N589:R589)</f>
        <v>7036707.800000001</v>
      </c>
      <c r="N589" s="54" t="n"/>
      <c r="O589" s="54" t="n">
        <v>1282637.75</v>
      </c>
      <c r="P589" s="54" t="n">
        <v>0</v>
      </c>
      <c r="Q589" s="54" t="n">
        <v>570463.128</v>
      </c>
      <c r="R589" s="54" t="n">
        <v>5183606.922</v>
      </c>
      <c r="S589" s="54" t="n">
        <f aca="false" ca="false" dt2D="false" dtr="false" t="normal">+Z589-M589</f>
        <v>0</v>
      </c>
      <c r="T589" s="54" t="n">
        <f aca="false" ca="false" dt2D="false" dtr="false" t="normal">$M589/($J589+$K589)</f>
        <v>2500.0738293185536</v>
      </c>
      <c r="U589" s="54" t="n">
        <f aca="false" ca="false" dt2D="false" dtr="false" t="normal">$M589/($J589+$K589)</f>
        <v>2500.0738293185536</v>
      </c>
      <c r="V589" s="52" t="n">
        <v>2027</v>
      </c>
      <c r="W589" s="56" t="n">
        <v>0</v>
      </c>
      <c r="X589" s="56" t="n">
        <f aca="false" ca="false" dt2D="false" dtr="false" t="normal">+(J589*16.89+K589*28.62)*12</f>
        <v>570463.128</v>
      </c>
      <c r="Y589" s="56" t="n">
        <f aca="false" ca="false" dt2D="false" dtr="false" t="normal">+(J589*16.89+K589*28.62)*12*30-'[3]Лист1'!$AQ$397</f>
        <v>11049753.64</v>
      </c>
      <c r="Z589" s="72" t="n">
        <f aca="false" ca="true" dt2D="false" dtr="false" t="normal">SUBTOTAL(9, AA589:AO589)</f>
        <v>7036707.8</v>
      </c>
      <c r="AA589" s="58" t="n"/>
      <c r="AB589" s="58" t="n"/>
      <c r="AC589" s="58" t="n"/>
      <c r="AD589" s="58" t="n"/>
      <c r="AE589" s="58" t="n"/>
      <c r="AF589" s="58" t="n"/>
      <c r="AG589" s="58" t="n">
        <v>0</v>
      </c>
      <c r="AH589" s="58" t="n"/>
      <c r="AI589" s="58" t="n">
        <v>3510190.81</v>
      </c>
      <c r="AJ589" s="58" t="n"/>
      <c r="AK589" s="63" t="n"/>
      <c r="AL589" s="58" t="n"/>
      <c r="AM589" s="58" t="n">
        <v>2723128.03</v>
      </c>
      <c r="AN589" s="58" t="n">
        <v>276298.31</v>
      </c>
      <c r="AO589" s="58" t="n">
        <v>527090.65</v>
      </c>
      <c r="AP589" s="4" t="n">
        <f aca="false" ca="false" dt2D="false" dtr="false" t="normal">COUNTIF(AA589:AL589, "&gt;0")</f>
        <v>1</v>
      </c>
      <c r="AQ589" s="4" t="n">
        <f aca="false" ca="false" dt2D="false" dtr="false" t="normal">COUNTIF(AM589:AO589, "&gt;0")</f>
        <v>3</v>
      </c>
      <c r="AR589" s="4" t="n">
        <f aca="false" ca="false" dt2D="false" dtr="false" t="normal">+AP589+AQ589</f>
        <v>4</v>
      </c>
    </row>
    <row customHeight="true" ht="12.75" outlineLevel="0" r="590">
      <c r="A590" s="49" t="n">
        <f aca="false" ca="false" dt2D="false" dtr="false" t="normal">+A589+1</f>
        <v>565</v>
      </c>
      <c r="B590" s="49" t="n">
        <f aca="false" ca="false" dt2D="false" dtr="false" t="normal">+B589+1</f>
        <v>58</v>
      </c>
      <c r="C590" s="50" t="s">
        <v>68</v>
      </c>
      <c r="D590" s="49" t="s">
        <v>705</v>
      </c>
      <c r="E590" s="53" t="s">
        <v>107</v>
      </c>
      <c r="F590" s="52" t="s">
        <v>56</v>
      </c>
      <c r="G590" s="52" t="n">
        <v>5</v>
      </c>
      <c r="H590" s="52" t="n">
        <v>4</v>
      </c>
      <c r="I590" s="53" t="n">
        <v>5588.2</v>
      </c>
      <c r="J590" s="53" t="n">
        <v>4862.4</v>
      </c>
      <c r="K590" s="53" t="n">
        <v>725.8</v>
      </c>
      <c r="L590" s="51" t="n">
        <v>218</v>
      </c>
      <c r="M590" s="54" t="n">
        <f aca="false" ca="false" dt2D="false" dtr="false" t="normal">SUM(N590:R590)</f>
        <v>27281145.34</v>
      </c>
      <c r="N590" s="54" t="n"/>
      <c r="O590" s="54" t="n">
        <v>0</v>
      </c>
      <c r="P590" s="54" t="n">
        <v>0</v>
      </c>
      <c r="Q590" s="54" t="n">
        <v>4177668.184</v>
      </c>
      <c r="R590" s="54" t="n">
        <v>23103477.156</v>
      </c>
      <c r="S590" s="54" t="n">
        <f aca="false" ca="false" dt2D="false" dtr="false" t="normal">+Z590-M590</f>
        <v>0</v>
      </c>
      <c r="T590" s="54" t="n">
        <f aca="false" ca="false" dt2D="false" dtr="false" t="normal">$M590/($J590+$K590)</f>
        <v>4881.919999284206</v>
      </c>
      <c r="U590" s="54" t="n">
        <f aca="false" ca="false" dt2D="false" dtr="false" t="normal">$M590/($J590+$K590)</f>
        <v>4881.919999284206</v>
      </c>
      <c r="V590" s="52" t="n">
        <v>2027</v>
      </c>
      <c r="W590" s="56" t="n">
        <v>3214744</v>
      </c>
      <c r="X590" s="56" t="n">
        <f aca="false" ca="false" dt2D="false" dtr="false" t="normal">+(J590*12.71+K590*25.41)*12</f>
        <v>962924.184</v>
      </c>
      <c r="Y590" s="56" t="n">
        <f aca="false" ca="false" dt2D="false" dtr="false" t="normal">+(J590*12.71+K590*25.41)*12*30</f>
        <v>28887725.52</v>
      </c>
      <c r="Z590" s="72" t="n">
        <f aca="false" ca="true" dt2D="false" dtr="false" t="normal">SUBTOTAL(9, AA590:AO590)</f>
        <v>27281145.34</v>
      </c>
      <c r="AA590" s="58" t="n">
        <v>18676569.54</v>
      </c>
      <c r="AB590" s="58" t="n"/>
      <c r="AC590" s="58" t="n">
        <v>5494527.18</v>
      </c>
      <c r="AD590" s="58" t="n"/>
      <c r="AE590" s="58" t="n"/>
      <c r="AF590" s="58" t="n"/>
      <c r="AG590" s="58" t="n">
        <v>0</v>
      </c>
      <c r="AH590" s="58" t="n"/>
      <c r="AI590" s="58" t="n"/>
      <c r="AJ590" s="58" t="n"/>
      <c r="AK590" s="58" t="n"/>
      <c r="AL590" s="58" t="n"/>
      <c r="AM590" s="58" t="n">
        <v>2308664.24</v>
      </c>
      <c r="AN590" s="58" t="n">
        <v>272811.45</v>
      </c>
      <c r="AO590" s="58" t="n">
        <v>528572.93</v>
      </c>
      <c r="AP590" s="4" t="n">
        <f aca="false" ca="false" dt2D="false" dtr="false" t="normal">COUNTIF(AA590:AL590, "&gt;0")</f>
        <v>2</v>
      </c>
      <c r="AQ590" s="4" t="n">
        <f aca="false" ca="false" dt2D="false" dtr="false" t="normal">COUNTIF(AM590:AO590, "&gt;0")</f>
        <v>3</v>
      </c>
      <c r="AR590" s="4" t="n">
        <f aca="false" ca="false" dt2D="false" dtr="false" t="normal">+AP590+AQ590</f>
        <v>5</v>
      </c>
    </row>
    <row customHeight="true" ht="12.75" outlineLevel="0" r="591">
      <c r="A591" s="49" t="n">
        <f aca="false" ca="false" dt2D="false" dtr="false" t="normal">+A590+1</f>
        <v>566</v>
      </c>
      <c r="B591" s="49" t="n">
        <f aca="false" ca="false" dt2D="false" dtr="false" t="normal">+B590+1</f>
        <v>59</v>
      </c>
      <c r="C591" s="50" t="s">
        <v>68</v>
      </c>
      <c r="D591" s="49" t="s">
        <v>706</v>
      </c>
      <c r="E591" s="53" t="s">
        <v>107</v>
      </c>
      <c r="F591" s="52" t="s">
        <v>56</v>
      </c>
      <c r="G591" s="52" t="n">
        <v>5</v>
      </c>
      <c r="H591" s="52" t="n">
        <v>4</v>
      </c>
      <c r="I591" s="53" t="n">
        <v>6832.2</v>
      </c>
      <c r="J591" s="53" t="n">
        <v>5772.1</v>
      </c>
      <c r="K591" s="53" t="n">
        <v>17</v>
      </c>
      <c r="L591" s="51" t="n">
        <v>245</v>
      </c>
      <c r="M591" s="54" t="n">
        <f aca="false" ca="false" dt2D="false" dtr="false" t="normal">SUM(N591:R591)</f>
        <v>28203828.220000003</v>
      </c>
      <c r="N591" s="54" t="n"/>
      <c r="O591" s="54" t="n">
        <v>14163.44</v>
      </c>
      <c r="P591" s="54" t="n">
        <v>0</v>
      </c>
      <c r="Q591" s="54" t="n">
        <v>4752006.862</v>
      </c>
      <c r="R591" s="54" t="n">
        <v>23437657.918</v>
      </c>
      <c r="S591" s="54" t="n">
        <f aca="false" ca="false" dt2D="false" dtr="false" t="normal">+Z591-M591</f>
        <v>0</v>
      </c>
      <c r="T591" s="54" t="n">
        <f aca="false" ca="false" dt2D="false" dtr="false" t="normal">$M591/($J591+$K591)</f>
        <v>4871.884786927157</v>
      </c>
      <c r="U591" s="54" t="n">
        <f aca="false" ca="false" dt2D="false" dtr="false" t="normal">$M591/($J591+$K591)</f>
        <v>4871.884786927157</v>
      </c>
      <c r="V591" s="52" t="n">
        <v>2027</v>
      </c>
      <c r="W591" s="56" t="n">
        <v>3866462.53</v>
      </c>
      <c r="X591" s="56" t="n">
        <f aca="false" ca="false" dt2D="false" dtr="false" t="normal">+(J591*12.71+K591*25.41)*12</f>
        <v>885544.332</v>
      </c>
      <c r="Y591" s="56" t="n">
        <f aca="false" ca="false" dt2D="false" dtr="false" t="normal">+(J591*12.71+K591*25.41)*12*30</f>
        <v>26566329.96</v>
      </c>
      <c r="Z591" s="72" t="n">
        <f aca="false" ca="true" dt2D="false" dtr="false" t="normal">SUBTOTAL(9, AA591:AO591)</f>
        <v>28203828.220000003</v>
      </c>
      <c r="AA591" s="58" t="n">
        <v>19308234.77</v>
      </c>
      <c r="AB591" s="58" t="n"/>
      <c r="AC591" s="58" t="n">
        <v>5680359.04</v>
      </c>
      <c r="AD591" s="58" t="n"/>
      <c r="AE591" s="58" t="n"/>
      <c r="AF591" s="58" t="n"/>
      <c r="AG591" s="58" t="n">
        <v>0</v>
      </c>
      <c r="AH591" s="58" t="n"/>
      <c r="AI591" s="58" t="n"/>
      <c r="AJ591" s="58" t="n"/>
      <c r="AK591" s="58" t="n"/>
      <c r="AL591" s="58" t="n"/>
      <c r="AM591" s="58" t="n">
        <v>2386746.19</v>
      </c>
      <c r="AN591" s="58" t="n">
        <v>282038.28</v>
      </c>
      <c r="AO591" s="58" t="n">
        <v>546449.94</v>
      </c>
      <c r="AP591" s="4" t="n">
        <f aca="false" ca="false" dt2D="false" dtr="false" t="normal">COUNTIF(AA591:AL591, "&gt;0")</f>
        <v>2</v>
      </c>
      <c r="AQ591" s="4" t="n">
        <f aca="false" ca="false" dt2D="false" dtr="false" t="normal">COUNTIF(AM591:AO591, "&gt;0")</f>
        <v>3</v>
      </c>
      <c r="AR591" s="4" t="n">
        <f aca="false" ca="false" dt2D="false" dtr="false" t="normal">+AP591+AQ591</f>
        <v>5</v>
      </c>
    </row>
    <row customHeight="true" ht="12.75" outlineLevel="0" r="592">
      <c r="A592" s="49" t="n">
        <f aca="false" ca="false" dt2D="false" dtr="false" t="normal">+A591+1</f>
        <v>567</v>
      </c>
      <c r="B592" s="49" t="n">
        <f aca="false" ca="false" dt2D="false" dtr="false" t="normal">+B591+1</f>
        <v>60</v>
      </c>
      <c r="C592" s="50" t="s">
        <v>68</v>
      </c>
      <c r="D592" s="49" t="s">
        <v>707</v>
      </c>
      <c r="E592" s="53" t="s">
        <v>107</v>
      </c>
      <c r="F592" s="52" t="s">
        <v>56</v>
      </c>
      <c r="G592" s="52" t="n">
        <v>5</v>
      </c>
      <c r="H592" s="52" t="n">
        <v>3</v>
      </c>
      <c r="I592" s="53" t="n">
        <v>4232.8</v>
      </c>
      <c r="J592" s="53" t="n">
        <v>4075.9</v>
      </c>
      <c r="K592" s="53" t="n">
        <v>156.9</v>
      </c>
      <c r="L592" s="51" t="n">
        <v>178</v>
      </c>
      <c r="M592" s="54" t="n">
        <f aca="false" ca="false" dt2D="false" dtr="false" t="normal">SUM(N592:R592)</f>
        <v>26977519.429999992</v>
      </c>
      <c r="N592" s="54" t="n"/>
      <c r="O592" s="54" t="n">
        <v>2024457.6</v>
      </c>
      <c r="P592" s="54" t="n">
        <v>0</v>
      </c>
      <c r="Q592" s="54" t="n">
        <v>2949414.896</v>
      </c>
      <c r="R592" s="54" t="n">
        <v>22003646.934</v>
      </c>
      <c r="S592" s="54" t="n">
        <f aca="false" ca="false" dt2D="false" dtr="false" t="normal">+Z592-M592</f>
        <v>0</v>
      </c>
      <c r="T592" s="54" t="n">
        <f aca="false" ca="false" dt2D="false" dtr="false" t="normal">$M592/($J592+$K592)</f>
        <v>6373.445338782837</v>
      </c>
      <c r="U592" s="54" t="n">
        <f aca="false" ca="false" dt2D="false" dtr="false" t="normal">$M592/($J592+$K592)</f>
        <v>6373.445338782837</v>
      </c>
      <c r="V592" s="52" t="n">
        <v>2027</v>
      </c>
      <c r="W592" s="56" t="n">
        <v>2279916.68</v>
      </c>
      <c r="X592" s="56" t="n">
        <f aca="false" ca="false" dt2D="false" dtr="false" t="normal">+(J592*12.71+K592*25.41)*12</f>
        <v>669498.216</v>
      </c>
      <c r="Y592" s="56" t="n">
        <f aca="false" ca="false" dt2D="false" dtr="false" t="normal">+(J592*12.71+K592*25.41)*12*30</f>
        <v>20084946.48</v>
      </c>
      <c r="Z592" s="72" t="n">
        <f aca="false" ca="true" dt2D="false" dtr="false" t="normal">SUBTOTAL(9, AA592:AO592)</f>
        <v>26977519.429999996</v>
      </c>
      <c r="AA592" s="58" t="n">
        <v>14146627.45</v>
      </c>
      <c r="AB592" s="63" t="n"/>
      <c r="AC592" s="63" t="n"/>
      <c r="AD592" s="63" t="n"/>
      <c r="AE592" s="58" t="n"/>
      <c r="AF592" s="58" t="n"/>
      <c r="AG592" s="58" t="n">
        <v>0</v>
      </c>
      <c r="AH592" s="58" t="n"/>
      <c r="AI592" s="63" t="n"/>
      <c r="AJ592" s="63" t="n"/>
      <c r="AK592" s="63" t="n"/>
      <c r="AL592" s="63" t="n"/>
      <c r="AM592" s="58" t="n">
        <v>9844702.54</v>
      </c>
      <c r="AN592" s="58" t="n">
        <v>1025096.54</v>
      </c>
      <c r="AO592" s="58" t="n">
        <v>1961092.9</v>
      </c>
      <c r="AP592" s="4" t="n">
        <f aca="false" ca="false" dt2D="false" dtr="false" t="normal">COUNTIF(AA592:AL592, "&gt;0")</f>
        <v>1</v>
      </c>
      <c r="AQ592" s="4" t="n">
        <f aca="false" ca="false" dt2D="false" dtr="false" t="normal">COUNTIF(AM592:AO592, "&gt;0")</f>
        <v>3</v>
      </c>
      <c r="AR592" s="4" t="n">
        <f aca="false" ca="false" dt2D="false" dtr="false" t="normal">+AP592+AQ592</f>
        <v>4</v>
      </c>
    </row>
    <row customHeight="true" ht="12.75" outlineLevel="0" r="593">
      <c r="A593" s="49" t="n">
        <f aca="false" ca="false" dt2D="false" dtr="false" t="normal">+A592+1</f>
        <v>568</v>
      </c>
      <c r="B593" s="49" t="n">
        <f aca="false" ca="false" dt2D="false" dtr="false" t="normal">+B592+1</f>
        <v>61</v>
      </c>
      <c r="C593" s="50" t="s">
        <v>68</v>
      </c>
      <c r="D593" s="49" t="s">
        <v>708</v>
      </c>
      <c r="E593" s="53" t="s">
        <v>290</v>
      </c>
      <c r="F593" s="52" t="s">
        <v>56</v>
      </c>
      <c r="G593" s="52" t="n">
        <v>9</v>
      </c>
      <c r="H593" s="52" t="n">
        <v>3</v>
      </c>
      <c r="I593" s="53" t="n">
        <v>10143.6</v>
      </c>
      <c r="J593" s="53" t="n">
        <v>9937.8</v>
      </c>
      <c r="K593" s="53" t="n">
        <v>205.800000000001</v>
      </c>
      <c r="L593" s="51" t="n">
        <v>390</v>
      </c>
      <c r="M593" s="54" t="n">
        <f aca="false" ca="false" dt2D="false" dtr="false" t="normal">SUM(N593:R593)</f>
        <v>47247975.88000001</v>
      </c>
      <c r="N593" s="54" t="n"/>
      <c r="O593" s="54" t="n">
        <v>2112115.05</v>
      </c>
      <c r="P593" s="54" t="n">
        <v>0</v>
      </c>
      <c r="Q593" s="54" t="n">
        <v>2084873.256</v>
      </c>
      <c r="R593" s="54" t="n">
        <v>43050987.574</v>
      </c>
      <c r="S593" s="54" t="n">
        <f aca="false" ca="false" dt2D="false" dtr="false" t="normal">+Z593-M593</f>
        <v>0</v>
      </c>
      <c r="T593" s="54" t="n">
        <f aca="false" ca="false" dt2D="false" dtr="false" t="normal">$M593/($J593+$K593)</f>
        <v>4657.910000394339</v>
      </c>
      <c r="U593" s="54" t="n">
        <f aca="false" ca="false" dt2D="false" dtr="false" t="normal">$M593/($J593+$K593)</f>
        <v>4657.910000394339</v>
      </c>
      <c r="V593" s="52" t="n">
        <v>2027</v>
      </c>
      <c r="W593" s="56" t="n">
        <v>0</v>
      </c>
      <c r="X593" s="56" t="n">
        <f aca="false" ca="false" dt2D="false" dtr="false" t="normal">+(J593*16.89+K593*28.62)*12</f>
        <v>2084873.2560000003</v>
      </c>
      <c r="Y593" s="56" t="n">
        <f aca="false" ca="false" dt2D="false" dtr="false" t="normal">+(J593*16.89+K593*28.62)*12*30-'[3]Лист1'!$AQ$402</f>
        <v>53185931.46000001</v>
      </c>
      <c r="Z593" s="72" t="n">
        <f aca="false" ca="true" dt2D="false" dtr="false" t="normal">SUBTOTAL(9, AA593:AO593)</f>
        <v>47247975.88</v>
      </c>
      <c r="AA593" s="58" t="n"/>
      <c r="AB593" s="58" t="n"/>
      <c r="AC593" s="58" t="n">
        <v>8542095.09</v>
      </c>
      <c r="AD593" s="58" t="n"/>
      <c r="AE593" s="58" t="n"/>
      <c r="AF593" s="58" t="n"/>
      <c r="AG593" s="58" t="n">
        <v>0</v>
      </c>
      <c r="AH593" s="58" t="n"/>
      <c r="AI593" s="58" t="n">
        <v>12650455.3</v>
      </c>
      <c r="AJ593" s="58" t="n">
        <v>20098823.81</v>
      </c>
      <c r="AK593" s="58" t="n"/>
      <c r="AL593" s="58" t="n"/>
      <c r="AM593" s="58" t="n">
        <v>4581163.2</v>
      </c>
      <c r="AN593" s="58" t="n">
        <v>472479.76</v>
      </c>
      <c r="AO593" s="58" t="n">
        <v>902958.72</v>
      </c>
      <c r="AP593" s="4" t="n">
        <f aca="false" ca="false" dt2D="false" dtr="false" t="normal">COUNTIF(AA593:AL593, "&gt;0")</f>
        <v>3</v>
      </c>
      <c r="AQ593" s="4" t="n">
        <f aca="false" ca="false" dt2D="false" dtr="false" t="normal">COUNTIF(AM593:AO593, "&gt;0")</f>
        <v>3</v>
      </c>
      <c r="AR593" s="4" t="n">
        <f aca="false" ca="false" dt2D="false" dtr="false" t="normal">+AP593+AQ593</f>
        <v>6</v>
      </c>
    </row>
    <row customHeight="true" ht="12.75" outlineLevel="0" r="594">
      <c r="A594" s="49" t="n">
        <f aca="false" ca="false" dt2D="false" dtr="false" t="normal">+A593+1</f>
        <v>569</v>
      </c>
      <c r="B594" s="49" t="n">
        <f aca="false" ca="false" dt2D="false" dtr="false" t="normal">+B593+1</f>
        <v>62</v>
      </c>
      <c r="C594" s="50" t="s">
        <v>115</v>
      </c>
      <c r="D594" s="49" t="s">
        <v>709</v>
      </c>
      <c r="E594" s="53" t="s">
        <v>58</v>
      </c>
      <c r="F594" s="52" t="s">
        <v>56</v>
      </c>
      <c r="G594" s="52" t="n">
        <v>5</v>
      </c>
      <c r="H594" s="52" t="n">
        <v>4</v>
      </c>
      <c r="I594" s="53" t="n">
        <v>2555.4</v>
      </c>
      <c r="J594" s="53" t="n">
        <v>2468.5</v>
      </c>
      <c r="K594" s="53" t="n">
        <v>86.9000000000001</v>
      </c>
      <c r="L594" s="51" t="n">
        <v>97</v>
      </c>
      <c r="M594" s="54" t="n">
        <f aca="false" ca="false" dt2D="false" dtr="false" t="normal">SUM(N594:R594)</f>
        <v>12062608.078620002</v>
      </c>
      <c r="N594" s="54" t="n"/>
      <c r="O594" s="54" t="n">
        <v>1880753.21</v>
      </c>
      <c r="P594" s="54" t="n">
        <v>0</v>
      </c>
      <c r="Q594" s="54" t="n">
        <v>402993.168</v>
      </c>
      <c r="R594" s="54" t="n">
        <v>9778861.70062</v>
      </c>
      <c r="S594" s="54" t="n">
        <f aca="false" ca="false" dt2D="false" dtr="false" t="normal">+Z594-M594</f>
        <v>0</v>
      </c>
      <c r="T594" s="54" t="n">
        <f aca="false" ca="false" dt2D="false" dtr="false" t="normal">$M594/($J594+$K594)</f>
        <v>4720.438318314159</v>
      </c>
      <c r="U594" s="54" t="n">
        <f aca="false" ca="false" dt2D="false" dtr="false" t="normal">$M594/($J594+$K594)</f>
        <v>4720.438318314159</v>
      </c>
      <c r="V594" s="52" t="n">
        <v>2027</v>
      </c>
      <c r="W594" s="56" t="n">
        <v>0</v>
      </c>
      <c r="X594" s="56" t="n">
        <f aca="false" ca="false" dt2D="false" dtr="false" t="normal">+(J594*12.71+K594*25.41)*12</f>
        <v>402993.16800000006</v>
      </c>
      <c r="Y594" s="56" t="n">
        <f aca="false" ca="false" dt2D="false" dtr="false" t="normal">+(J594*12.71+K594*25.41)*12*30-'[3]Лист1'!$AQ$768</f>
        <v>8725252.550000003</v>
      </c>
      <c r="Z594" s="72" t="n">
        <f aca="false" ca="true" dt2D="false" dtr="false" t="normal">SUBTOTAL(9, AA594:AO594)</f>
        <v>12062608.078620002</v>
      </c>
      <c r="AA594" s="58" t="n">
        <v>7255773.94</v>
      </c>
      <c r="AB594" s="58" t="n">
        <v>2934211.54</v>
      </c>
      <c r="AC594" s="58" t="n"/>
      <c r="AD594" s="58" t="n"/>
      <c r="AE594" s="58" t="n"/>
      <c r="AF594" s="58" t="n"/>
      <c r="AG594" s="58" t="n">
        <v>0</v>
      </c>
      <c r="AH594" s="58" t="n"/>
      <c r="AI594" s="58" t="n"/>
      <c r="AJ594" s="58" t="n"/>
      <c r="AK594" s="63" t="n"/>
      <c r="AL594" s="63" t="n"/>
      <c r="AM594" s="62" t="n">
        <v>988715.43588</v>
      </c>
      <c r="AN594" s="62" t="n">
        <v>115167.02274</v>
      </c>
      <c r="AO594" s="62" t="n">
        <v>768740.14</v>
      </c>
      <c r="AP594" s="4" t="n">
        <f aca="false" ca="false" dt2D="false" dtr="false" t="normal">COUNTIF(AA594:AL594, "&gt;0")</f>
        <v>2</v>
      </c>
      <c r="AQ594" s="4" t="n">
        <f aca="false" ca="false" dt2D="false" dtr="false" t="normal">COUNTIF(AM594:AO594, "&gt;0")</f>
        <v>3</v>
      </c>
      <c r="AR594" s="4" t="n">
        <f aca="false" ca="false" dt2D="false" dtr="false" t="normal">+AP594+AQ594</f>
        <v>5</v>
      </c>
    </row>
    <row customHeight="true" ht="12.75" outlineLevel="0" r="595">
      <c r="A595" s="49" t="n">
        <f aca="false" ca="false" dt2D="false" dtr="false" t="normal">+A594+1</f>
        <v>570</v>
      </c>
      <c r="B595" s="49" t="n">
        <f aca="false" ca="false" dt2D="false" dtr="false" t="normal">+B594+1</f>
        <v>63</v>
      </c>
      <c r="C595" s="50" t="s">
        <v>115</v>
      </c>
      <c r="D595" s="49" t="s">
        <v>710</v>
      </c>
      <c r="E595" s="53" t="s">
        <v>117</v>
      </c>
      <c r="F595" s="52" t="s">
        <v>218</v>
      </c>
      <c r="G595" s="52" t="n">
        <v>2</v>
      </c>
      <c r="H595" s="52" t="n">
        <v>2</v>
      </c>
      <c r="I595" s="53" t="n">
        <v>1051.8</v>
      </c>
      <c r="J595" s="53" t="n">
        <v>958.2</v>
      </c>
      <c r="K595" s="53" t="n">
        <v>93.5999999999999</v>
      </c>
      <c r="L595" s="51" t="n">
        <v>40</v>
      </c>
      <c r="M595" s="54" t="n">
        <f aca="false" ca="false" dt2D="false" dtr="false" t="normal">SUM(N595:R595)</f>
        <v>3207922.18406</v>
      </c>
      <c r="N595" s="54" t="n"/>
      <c r="O595" s="54" t="n">
        <v>2389025.862</v>
      </c>
      <c r="P595" s="54" t="n">
        <v>0</v>
      </c>
      <c r="Q595" s="54" t="n">
        <v>131663.448</v>
      </c>
      <c r="R595" s="54" t="n">
        <v>687232.87406</v>
      </c>
      <c r="S595" s="54" t="n">
        <f aca="false" ca="false" dt2D="false" dtr="false" t="normal">+Z595-M595</f>
        <v>0</v>
      </c>
      <c r="T595" s="54" t="n">
        <f aca="false" ca="false" dt2D="false" dtr="false" t="normal">$M595/($J595+$K595)</f>
        <v>3049.9355239208976</v>
      </c>
      <c r="U595" s="54" t="n">
        <f aca="false" ca="false" dt2D="false" dtr="false" t="normal">$M595/($J595+$K595)</f>
        <v>3049.9355239208976</v>
      </c>
      <c r="V595" s="52" t="n">
        <v>2027</v>
      </c>
      <c r="W595" s="56" t="n">
        <v>0</v>
      </c>
      <c r="X595" s="56" t="n">
        <f aca="false" ca="false" dt2D="false" dtr="false" t="normal">+(J595*9.03+K595*24.78)*12</f>
        <v>131663.44799999997</v>
      </c>
      <c r="Y595" s="56" t="n">
        <f aca="false" ca="false" dt2D="false" dtr="false" t="normal">+(J595*9.03+K595*24.78)*12*10-'[3]Лист1'!$AQ$780</f>
        <v>-1144263.6200000003</v>
      </c>
      <c r="Z595" s="72" t="n">
        <f aca="false" ca="true" dt2D="false" dtr="false" t="normal">SUBTOTAL(9, AA595:AO595)</f>
        <v>3207922.18406</v>
      </c>
      <c r="AA595" s="63" t="n"/>
      <c r="AB595" s="58" t="n">
        <v>968679.28</v>
      </c>
      <c r="AC595" s="63" t="n"/>
      <c r="AD595" s="58" t="n">
        <v>1446366.15</v>
      </c>
      <c r="AE595" s="58" t="n"/>
      <c r="AF595" s="58" t="n"/>
      <c r="AG595" s="58" t="n">
        <v>0</v>
      </c>
      <c r="AH595" s="58" t="n"/>
      <c r="AI595" s="63" t="n"/>
      <c r="AJ595" s="58" t="n"/>
      <c r="AK595" s="63" t="n"/>
      <c r="AL595" s="63" t="n"/>
      <c r="AM595" s="62" t="n">
        <v>334638.37404</v>
      </c>
      <c r="AN595" s="62" t="n">
        <v>28308.04002</v>
      </c>
      <c r="AO595" s="62" t="n">
        <v>429930.34</v>
      </c>
      <c r="AP595" s="4" t="n">
        <f aca="false" ca="false" dt2D="false" dtr="false" t="normal">COUNTIF(AA595:AL595, "&gt;0")</f>
        <v>2</v>
      </c>
      <c r="AQ595" s="4" t="n">
        <f aca="false" ca="false" dt2D="false" dtr="false" t="normal">COUNTIF(AM595:AO595, "&gt;0")</f>
        <v>3</v>
      </c>
      <c r="AR595" s="4" t="n">
        <f aca="false" ca="false" dt2D="false" dtr="false" t="normal">+AP595+AQ595</f>
        <v>5</v>
      </c>
    </row>
    <row customHeight="true" ht="12.75" outlineLevel="0" r="596">
      <c r="A596" s="49" t="n">
        <f aca="false" ca="false" dt2D="false" dtr="false" t="normal">+A595+1</f>
        <v>571</v>
      </c>
      <c r="B596" s="49" t="n">
        <f aca="false" ca="false" dt2D="false" dtr="false" t="normal">+B595+1</f>
        <v>64</v>
      </c>
      <c r="C596" s="50" t="s">
        <v>115</v>
      </c>
      <c r="D596" s="49" t="s">
        <v>711</v>
      </c>
      <c r="E596" s="53" t="s">
        <v>75</v>
      </c>
      <c r="F596" s="52" t="s">
        <v>56</v>
      </c>
      <c r="G596" s="52" t="n">
        <v>2</v>
      </c>
      <c r="H596" s="52" t="n">
        <v>2</v>
      </c>
      <c r="I596" s="53" t="n">
        <v>1004.1</v>
      </c>
      <c r="J596" s="53" t="n">
        <v>1004.1</v>
      </c>
      <c r="K596" s="53" t="n">
        <v>0</v>
      </c>
      <c r="L596" s="51" t="n">
        <v>43</v>
      </c>
      <c r="M596" s="54" t="n">
        <f aca="false" ca="false" dt2D="false" dtr="false" t="normal">SUM(N596:R596)</f>
        <v>9344391.33514</v>
      </c>
      <c r="N596" s="54" t="n"/>
      <c r="O596" s="54" t="n">
        <v>3500846.01</v>
      </c>
      <c r="P596" s="54" t="n">
        <v>0</v>
      </c>
      <c r="Q596" s="54" t="n">
        <v>1013019.942</v>
      </c>
      <c r="R596" s="54" t="n">
        <v>4830525.38314</v>
      </c>
      <c r="S596" s="54" t="n">
        <f aca="false" ca="false" dt2D="false" dtr="false" t="normal">+Z596-M596</f>
        <v>0</v>
      </c>
      <c r="T596" s="54" t="n">
        <f aca="false" ca="false" dt2D="false" dtr="false" t="normal">$M596/($J596+$K596)</f>
        <v>9306.235768489194</v>
      </c>
      <c r="U596" s="54" t="n">
        <f aca="false" ca="false" dt2D="false" dtr="false" t="normal">$M596/($J596+$K596)</f>
        <v>9306.235768489194</v>
      </c>
      <c r="V596" s="52" t="n">
        <v>2027</v>
      </c>
      <c r="W596" s="56" t="n">
        <v>859874.61</v>
      </c>
      <c r="X596" s="56" t="n">
        <f aca="false" ca="false" dt2D="false" dtr="false" t="normal">+(J596*12.71+K596*25.41)*12</f>
        <v>153145.332</v>
      </c>
      <c r="Y596" s="56" t="n">
        <f aca="false" ca="false" dt2D="false" dtr="false" t="normal">+(J596*12.71+K596*25.41)*12*30</f>
        <v>4594359.96</v>
      </c>
      <c r="Z596" s="72" t="n">
        <f aca="false" ca="true" dt2D="false" dtr="false" t="normal">SUBTOTAL(9, AA596:AO596)</f>
        <v>9344391.33514</v>
      </c>
      <c r="AA596" s="58" t="n">
        <v>3660466.2</v>
      </c>
      <c r="AB596" s="58" t="n">
        <v>2227344.99</v>
      </c>
      <c r="AC596" s="58" t="n">
        <v>1049534.83</v>
      </c>
      <c r="AD596" s="58" t="n">
        <v>894431.06</v>
      </c>
      <c r="AE596" s="58" t="n"/>
      <c r="AF596" s="58" t="n"/>
      <c r="AG596" s="58" t="n">
        <v>0</v>
      </c>
      <c r="AH596" s="58" t="n"/>
      <c r="AI596" s="63" t="n"/>
      <c r="AJ596" s="58" t="n"/>
      <c r="AK596" s="63" t="n"/>
      <c r="AL596" s="63" t="n"/>
      <c r="AM596" s="62" t="n">
        <v>671978.06022</v>
      </c>
      <c r="AN596" s="62" t="n">
        <v>70288.20492</v>
      </c>
      <c r="AO596" s="62" t="n">
        <v>770347.99</v>
      </c>
      <c r="AP596" s="4" t="n">
        <f aca="false" ca="false" dt2D="false" dtr="false" t="normal">COUNTIF(AA596:AL596, "&gt;0")</f>
        <v>4</v>
      </c>
      <c r="AQ596" s="4" t="n">
        <f aca="false" ca="false" dt2D="false" dtr="false" t="normal">COUNTIF(AM596:AO596, "&gt;0")</f>
        <v>3</v>
      </c>
      <c r="AR596" s="4" t="n">
        <f aca="false" ca="false" dt2D="false" dtr="false" t="normal">+AP596+AQ596</f>
        <v>7</v>
      </c>
    </row>
    <row customHeight="true" ht="12.75" outlineLevel="0" r="597">
      <c r="A597" s="49" t="n">
        <f aca="false" ca="false" dt2D="false" dtr="false" t="normal">+A596+1</f>
        <v>572</v>
      </c>
      <c r="B597" s="49" t="n">
        <f aca="false" ca="false" dt2D="false" dtr="false" t="normal">+B596+1</f>
        <v>65</v>
      </c>
      <c r="C597" s="50" t="s">
        <v>115</v>
      </c>
      <c r="D597" s="49" t="s">
        <v>712</v>
      </c>
      <c r="E597" s="53" t="s">
        <v>401</v>
      </c>
      <c r="F597" s="52" t="s">
        <v>218</v>
      </c>
      <c r="G597" s="52" t="n">
        <v>2</v>
      </c>
      <c r="H597" s="52" t="n">
        <v>1</v>
      </c>
      <c r="I597" s="53" t="n">
        <v>351.6</v>
      </c>
      <c r="J597" s="53" t="n">
        <v>312.8</v>
      </c>
      <c r="K597" s="53" t="n">
        <v>0</v>
      </c>
      <c r="L597" s="51" t="n">
        <v>14</v>
      </c>
      <c r="M597" s="54" t="n">
        <f aca="false" ca="false" dt2D="false" dtr="false" t="normal">SUM(N597:R597)</f>
        <v>904789.64</v>
      </c>
      <c r="N597" s="54" t="n"/>
      <c r="O597" s="54" t="n">
        <v>22281.33</v>
      </c>
      <c r="P597" s="54" t="n">
        <v>0</v>
      </c>
      <c r="Q597" s="54" t="n">
        <v>166099.908</v>
      </c>
      <c r="R597" s="54" t="n">
        <v>716408.402</v>
      </c>
      <c r="S597" s="54" t="n">
        <f aca="false" ca="false" dt2D="false" dtr="false" t="normal">+Z597-M597</f>
        <v>0</v>
      </c>
      <c r="T597" s="54" t="n">
        <f aca="false" ca="false" dt2D="false" dtr="false" t="normal">$M597/($J597+$K597)</f>
        <v>2892.5499999999997</v>
      </c>
      <c r="U597" s="54" t="n">
        <f aca="false" ca="false" dt2D="false" dtr="false" t="normal">$M597/($J597+$K597)</f>
        <v>2892.5499999999997</v>
      </c>
      <c r="V597" s="52" t="n">
        <v>2027</v>
      </c>
      <c r="W597" s="56" t="n">
        <v>132204.9</v>
      </c>
      <c r="X597" s="56" t="n">
        <f aca="false" ca="false" dt2D="false" dtr="false" t="normal">+(J597*9.03+K597*24.78)*12</f>
        <v>33895.008</v>
      </c>
      <c r="Y597" s="56" t="n">
        <f aca="false" ca="false" dt2D="false" dtr="false" t="normal">+(J597*9.03+K597*24.78)*12*10</f>
        <v>338950.08</v>
      </c>
      <c r="Z597" s="72" t="n">
        <f aca="false" ca="true" dt2D="false" dtr="false" t="normal">SUBTOTAL(9, AA597:AO597)</f>
        <v>904789.64</v>
      </c>
      <c r="AA597" s="58" t="n">
        <v>805738.7</v>
      </c>
      <c r="AB597" s="58" t="n"/>
      <c r="AC597" s="58" t="n"/>
      <c r="AD597" s="58" t="n"/>
      <c r="AE597" s="58" t="n"/>
      <c r="AF597" s="58" t="n"/>
      <c r="AG597" s="58" t="n">
        <v>0</v>
      </c>
      <c r="AH597" s="58" t="n"/>
      <c r="AI597" s="58" t="n"/>
      <c r="AJ597" s="58" t="n"/>
      <c r="AK597" s="58" t="n"/>
      <c r="AL597" s="58" t="n"/>
      <c r="AM597" s="58" t="n">
        <v>72383.17</v>
      </c>
      <c r="AN597" s="58" t="n">
        <v>9047.9</v>
      </c>
      <c r="AO597" s="58" t="n">
        <v>17619.87</v>
      </c>
      <c r="AP597" s="4" t="n">
        <f aca="false" ca="false" dt2D="false" dtr="false" t="normal">COUNTIF(AA597:AL597, "&gt;0")</f>
        <v>1</v>
      </c>
      <c r="AQ597" s="4" t="n">
        <f aca="false" ca="false" dt2D="false" dtr="false" t="normal">COUNTIF(AM597:AO597, "&gt;0")</f>
        <v>3</v>
      </c>
      <c r="AR597" s="4" t="n">
        <f aca="false" ca="false" dt2D="false" dtr="false" t="normal">+AP597+AQ597</f>
        <v>4</v>
      </c>
    </row>
    <row customHeight="true" ht="12.75" outlineLevel="0" r="598">
      <c r="A598" s="49" t="n">
        <f aca="false" ca="false" dt2D="false" dtr="false" t="normal">+A597+1</f>
        <v>573</v>
      </c>
      <c r="B598" s="49" t="n">
        <f aca="false" ca="false" dt2D="false" dtr="false" t="normal">+B597+1</f>
        <v>66</v>
      </c>
      <c r="C598" s="50" t="s">
        <v>115</v>
      </c>
      <c r="D598" s="49" t="s">
        <v>713</v>
      </c>
      <c r="E598" s="53" t="s">
        <v>714</v>
      </c>
      <c r="F598" s="52" t="s">
        <v>56</v>
      </c>
      <c r="G598" s="52" t="n">
        <v>4</v>
      </c>
      <c r="H598" s="52" t="n">
        <v>2</v>
      </c>
      <c r="I598" s="53" t="n">
        <v>1858.34</v>
      </c>
      <c r="J598" s="53" t="n">
        <v>1382.4</v>
      </c>
      <c r="K598" s="53" t="n">
        <v>475.94</v>
      </c>
      <c r="L598" s="51" t="n">
        <v>37</v>
      </c>
      <c r="M598" s="54" t="n">
        <f aca="false" ca="false" dt2D="false" dtr="false" t="normal">SUM(N598:R598)</f>
        <v>9729425.870000001</v>
      </c>
      <c r="N598" s="54" t="n"/>
      <c r="O598" s="54" t="n">
        <v>800381.77</v>
      </c>
      <c r="P598" s="54" t="n">
        <v>0</v>
      </c>
      <c r="Q598" s="54" t="n">
        <v>1650291.7356</v>
      </c>
      <c r="R598" s="54" t="n">
        <v>7278752.3644</v>
      </c>
      <c r="S598" s="54" t="n">
        <f aca="false" ca="false" dt2D="false" dtr="false" t="normal">+Z598-M598</f>
        <v>0</v>
      </c>
      <c r="T598" s="54" t="n">
        <f aca="false" ca="false" dt2D="false" dtr="false" t="normal">$M598/($J598+$K598)</f>
        <v>5235.5467083526155</v>
      </c>
      <c r="U598" s="54" t="n">
        <f aca="false" ca="false" dt2D="false" dtr="false" t="normal">$M598/($J598+$K598)</f>
        <v>5235.5467083526155</v>
      </c>
      <c r="V598" s="52" t="n">
        <v>2027</v>
      </c>
      <c r="W598" s="56" t="n">
        <v>1286647.17</v>
      </c>
      <c r="X598" s="56" t="n">
        <f aca="false" ca="false" dt2D="false" dtr="false" t="normal">+(J598*12.98+K598*25.97)*12</f>
        <v>363644.5656000001</v>
      </c>
      <c r="Y598" s="56" t="n">
        <f aca="false" ca="false" dt2D="false" dtr="false" t="normal">+(J598*12.98+K598*25.97)*12*30</f>
        <v>10909336.968000002</v>
      </c>
      <c r="Z598" s="72" t="n">
        <f aca="false" ca="true" dt2D="false" dtr="false" t="normal">SUBTOTAL(9, AA598:AO598)</f>
        <v>9729425.870000001</v>
      </c>
      <c r="AA598" s="58" t="n">
        <v>5276549.63</v>
      </c>
      <c r="AB598" s="58" t="n"/>
      <c r="AC598" s="58" t="n"/>
      <c r="AD598" s="58" t="n"/>
      <c r="AE598" s="58" t="n">
        <v>752474.52</v>
      </c>
      <c r="AF598" s="58" t="n"/>
      <c r="AG598" s="58" t="n">
        <v>0</v>
      </c>
      <c r="AH598" s="58" t="n"/>
      <c r="AI598" s="58" t="n"/>
      <c r="AJ598" s="58" t="n"/>
      <c r="AK598" s="63" t="n"/>
      <c r="AL598" s="63" t="n"/>
      <c r="AM598" s="58" t="n">
        <v>2892729.58</v>
      </c>
      <c r="AN598" s="58" t="n">
        <v>278835.55</v>
      </c>
      <c r="AO598" s="58" t="n">
        <v>528836.59</v>
      </c>
      <c r="AP598" s="4" t="n">
        <f aca="false" ca="false" dt2D="false" dtr="false" t="normal">COUNTIF(AA598:AL598, "&gt;0")</f>
        <v>2</v>
      </c>
      <c r="AQ598" s="4" t="n">
        <f aca="false" ca="false" dt2D="false" dtr="false" t="normal">COUNTIF(AM598:AO598, "&gt;0")</f>
        <v>3</v>
      </c>
      <c r="AR598" s="4" t="n">
        <f aca="false" ca="false" dt2D="false" dtr="false" t="normal">+AP598+AQ598</f>
        <v>5</v>
      </c>
    </row>
    <row customHeight="true" ht="12.75" outlineLevel="0" r="599">
      <c r="A599" s="49" t="n">
        <f aca="false" ca="false" dt2D="false" dtr="false" t="normal">+A598+1</f>
        <v>574</v>
      </c>
      <c r="B599" s="49" t="n">
        <f aca="false" ca="false" dt2D="false" dtr="false" t="normal">+B598+1</f>
        <v>67</v>
      </c>
      <c r="C599" s="50" t="s">
        <v>115</v>
      </c>
      <c r="D599" s="49" t="s">
        <v>715</v>
      </c>
      <c r="E599" s="53" t="s">
        <v>247</v>
      </c>
      <c r="F599" s="52" t="s">
        <v>56</v>
      </c>
      <c r="G599" s="52" t="n">
        <v>5</v>
      </c>
      <c r="H599" s="52" t="n">
        <v>7</v>
      </c>
      <c r="I599" s="53" t="n">
        <v>6384.4</v>
      </c>
      <c r="J599" s="53" t="n">
        <v>5253.8</v>
      </c>
      <c r="K599" s="53" t="n">
        <v>1130.6</v>
      </c>
      <c r="L599" s="51" t="n">
        <v>210</v>
      </c>
      <c r="M599" s="54" t="n">
        <f aca="false" ca="false" dt2D="false" dtr="false" t="normal">SUM(N599:R599)</f>
        <v>13069548.120000001</v>
      </c>
      <c r="N599" s="54" t="n"/>
      <c r="O599" s="54" t="n">
        <v>3517029.76</v>
      </c>
      <c r="P599" s="54" t="n">
        <v>0</v>
      </c>
      <c r="Q599" s="54" t="n">
        <v>1170672.072</v>
      </c>
      <c r="R599" s="54" t="n">
        <v>8381846.288</v>
      </c>
      <c r="S599" s="54" t="n">
        <f aca="false" ca="false" dt2D="false" dtr="false" t="normal">+Z599-M599</f>
        <v>0</v>
      </c>
      <c r="T599" s="54" t="n">
        <f aca="false" ca="false" dt2D="false" dtr="false" t="normal">$M599/($J599+$K599)</f>
        <v>2047.106716371155</v>
      </c>
      <c r="U599" s="54" t="n">
        <f aca="false" ca="false" dt2D="false" dtr="false" t="normal">$M599/($J599+$K599)</f>
        <v>2047.106716371155</v>
      </c>
      <c r="V599" s="52" t="n">
        <v>2027</v>
      </c>
      <c r="W599" s="56" t="n">
        <v>0</v>
      </c>
      <c r="X599" s="56" t="n">
        <f aca="false" ca="false" dt2D="false" dtr="false" t="normal">+(J599*12.98+K599*25.97)*12</f>
        <v>1170672.0720000002</v>
      </c>
      <c r="Y599" s="56" t="n">
        <f aca="false" ca="false" dt2D="false" dtr="false" t="normal">+(J599*12.98+K599*25.97)*12*30-'[3]Лист1'!$AQ$538</f>
        <v>12171511.490000002</v>
      </c>
      <c r="Z599" s="72" t="n">
        <f aca="false" ca="true" dt2D="false" dtr="false" t="normal">SUBTOTAL(9, AA599:AO599)</f>
        <v>13069548.120000001</v>
      </c>
      <c r="AA599" s="58" t="n"/>
      <c r="AB599" s="58" t="n"/>
      <c r="AC599" s="58" t="n"/>
      <c r="AD599" s="58" t="n"/>
      <c r="AE599" s="58" t="n">
        <v>2585155.75</v>
      </c>
      <c r="AF599" s="58" t="n"/>
      <c r="AG599" s="58" t="n">
        <v>0</v>
      </c>
      <c r="AH599" s="58" t="n"/>
      <c r="AI599" s="58" t="n"/>
      <c r="AJ599" s="58" t="n"/>
      <c r="AK599" s="63" t="n"/>
      <c r="AL599" s="63" t="n"/>
      <c r="AM599" s="58" t="n">
        <v>8309583.9</v>
      </c>
      <c r="AN599" s="58" t="n">
        <v>754387.73</v>
      </c>
      <c r="AO599" s="58" t="n">
        <v>1420420.74</v>
      </c>
      <c r="AP599" s="4" t="n">
        <f aca="false" ca="false" dt2D="false" dtr="false" t="normal">COUNTIF(AA599:AL599, "&gt;0")</f>
        <v>1</v>
      </c>
      <c r="AQ599" s="4" t="n">
        <f aca="false" ca="false" dt2D="false" dtr="false" t="normal">COUNTIF(AM599:AO599, "&gt;0")</f>
        <v>3</v>
      </c>
      <c r="AR599" s="4" t="n">
        <f aca="false" ca="false" dt2D="false" dtr="false" t="normal">+AP599+AQ599</f>
        <v>4</v>
      </c>
    </row>
    <row customHeight="true" ht="12.75" outlineLevel="0" r="600">
      <c r="A600" s="49" t="n">
        <f aca="false" ca="false" dt2D="false" dtr="false" t="normal">+A599+1</f>
        <v>575</v>
      </c>
      <c r="B600" s="49" t="n">
        <f aca="false" ca="false" dt2D="false" dtr="false" t="normal">+B599+1</f>
        <v>68</v>
      </c>
      <c r="C600" s="50" t="s">
        <v>115</v>
      </c>
      <c r="D600" s="49" t="s">
        <v>716</v>
      </c>
      <c r="E600" s="53" t="s">
        <v>717</v>
      </c>
      <c r="F600" s="52" t="s">
        <v>56</v>
      </c>
      <c r="G600" s="52" t="n">
        <v>3</v>
      </c>
      <c r="H600" s="52" t="n">
        <v>3</v>
      </c>
      <c r="I600" s="53" t="n">
        <v>1802.3</v>
      </c>
      <c r="J600" s="53" t="n">
        <v>1033</v>
      </c>
      <c r="K600" s="53" t="n">
        <v>769.3</v>
      </c>
      <c r="L600" s="51" t="n">
        <v>35</v>
      </c>
      <c r="M600" s="54" t="n">
        <f aca="false" ca="false" dt2D="false" dtr="false" t="normal">SUM(N600:R600)</f>
        <v>17238528.68142</v>
      </c>
      <c r="N600" s="54" t="n"/>
      <c r="O600" s="54" t="n">
        <v>2436547.65</v>
      </c>
      <c r="P600" s="54" t="n">
        <v>0</v>
      </c>
      <c r="Q600" s="54" t="n">
        <v>400644.732</v>
      </c>
      <c r="R600" s="54" t="n">
        <v>14401336.29942</v>
      </c>
      <c r="S600" s="54" t="n">
        <f aca="false" ca="false" dt2D="false" dtr="false" t="normal">+Z600-M600</f>
        <v>0</v>
      </c>
      <c r="T600" s="54" t="n">
        <f aca="false" ca="false" dt2D="false" dtr="false" t="normal">$M600/($J600+$K600)</f>
        <v>9564.73876791877</v>
      </c>
      <c r="U600" s="54" t="n">
        <f aca="false" ca="false" dt2D="false" dtr="false" t="normal">$M600/($J600+$K600)</f>
        <v>9564.73876791877</v>
      </c>
      <c r="V600" s="52" t="n">
        <v>2027</v>
      </c>
      <c r="W600" s="56" t="n">
        <v>0</v>
      </c>
      <c r="X600" s="56" t="n">
        <f aca="false" ca="false" dt2D="false" dtr="false" t="normal">+(J600*12.98+K600*25.97)*12</f>
        <v>400644.732</v>
      </c>
      <c r="Y600" s="56" t="n">
        <f aca="false" ca="false" dt2D="false" dtr="false" t="normal">+(J600*12.98+K600*25.97)*12*30-'[3]Лист1'!$AQ$541</f>
        <v>7482362.200000001</v>
      </c>
      <c r="Z600" s="72" t="n">
        <f aca="false" ca="true" dt2D="false" dtr="false" t="normal">SUBTOTAL(9, AA600:AO600)</f>
        <v>17238528.68142</v>
      </c>
      <c r="AA600" s="58" t="n">
        <v>6570319.92</v>
      </c>
      <c r="AB600" s="58" t="n">
        <v>3997952.27</v>
      </c>
      <c r="AC600" s="58" t="n">
        <v>1883852.84</v>
      </c>
      <c r="AD600" s="58" t="n">
        <v>1605450.76</v>
      </c>
      <c r="AE600" s="58" t="n">
        <v>862676.53</v>
      </c>
      <c r="AF600" s="58" t="n"/>
      <c r="AG600" s="58" t="n">
        <v>0</v>
      </c>
      <c r="AH600" s="58" t="n"/>
      <c r="AI600" s="58" t="n"/>
      <c r="AJ600" s="58" t="n"/>
      <c r="AK600" s="63" t="n"/>
      <c r="AL600" s="63" t="n"/>
      <c r="AM600" s="62" t="n">
        <v>1206160.79866</v>
      </c>
      <c r="AN600" s="62" t="n">
        <v>126163.16276</v>
      </c>
      <c r="AO600" s="62" t="n">
        <v>985952.4</v>
      </c>
      <c r="AP600" s="4" t="n">
        <f aca="false" ca="false" dt2D="false" dtr="false" t="normal">COUNTIF(AA600:AL600, "&gt;0")</f>
        <v>5</v>
      </c>
      <c r="AQ600" s="4" t="n">
        <f aca="false" ca="false" dt2D="false" dtr="false" t="normal">COUNTIF(AM600:AO600, "&gt;0")</f>
        <v>3</v>
      </c>
      <c r="AR600" s="4" t="n">
        <f aca="false" ca="false" dt2D="false" dtr="false" t="normal">+AP600+AQ600</f>
        <v>8</v>
      </c>
    </row>
    <row customHeight="true" ht="12.75" outlineLevel="0" r="601">
      <c r="A601" s="49" t="n">
        <f aca="false" ca="false" dt2D="false" dtr="false" t="normal">+A600+1</f>
        <v>576</v>
      </c>
      <c r="B601" s="49" t="n">
        <f aca="false" ca="false" dt2D="false" dtr="false" t="normal">+B600+1</f>
        <v>69</v>
      </c>
      <c r="C601" s="50" t="s">
        <v>115</v>
      </c>
      <c r="D601" s="49" t="s">
        <v>718</v>
      </c>
      <c r="E601" s="53" t="s">
        <v>380</v>
      </c>
      <c r="F601" s="52" t="s">
        <v>56</v>
      </c>
      <c r="G601" s="52" t="n">
        <v>4</v>
      </c>
      <c r="H601" s="52" t="n">
        <v>4</v>
      </c>
      <c r="I601" s="53" t="n">
        <v>4071.4</v>
      </c>
      <c r="J601" s="53" t="n">
        <v>3188.1</v>
      </c>
      <c r="K601" s="53" t="n">
        <v>883.3</v>
      </c>
      <c r="L601" s="51" t="n">
        <v>80</v>
      </c>
      <c r="M601" s="54" t="n">
        <f aca="false" ca="false" dt2D="false" dtr="false" t="normal">SUM(N601:R601)</f>
        <v>29832211.137560003</v>
      </c>
      <c r="N601" s="54" t="n"/>
      <c r="O601" s="54" t="n">
        <v>3543290.28</v>
      </c>
      <c r="P601" s="54" t="n">
        <v>0</v>
      </c>
      <c r="Q601" s="54" t="n">
        <v>3712379.388</v>
      </c>
      <c r="R601" s="54" t="n">
        <v>22576541.46956</v>
      </c>
      <c r="S601" s="54" t="n">
        <f aca="false" ca="false" dt2D="false" dtr="false" t="normal">+Z601-M601</f>
        <v>0</v>
      </c>
      <c r="T601" s="54" t="n">
        <f aca="false" ca="false" dt2D="false" dtr="false" t="normal">$M601/($J601+$K601)</f>
        <v>7327.261172461563</v>
      </c>
      <c r="U601" s="54" t="n">
        <f aca="false" ca="false" dt2D="false" dtr="false" t="normal">$M601/($J601+$K601)</f>
        <v>7327.261172461563</v>
      </c>
      <c r="V601" s="52" t="n">
        <v>2027</v>
      </c>
      <c r="W601" s="56" t="n">
        <v>2956794.54</v>
      </c>
      <c r="X601" s="56" t="n">
        <f aca="false" ca="false" dt2D="false" dtr="false" t="normal">+(J601*12.71+K601*25.41)*12</f>
        <v>755584.848</v>
      </c>
      <c r="Y601" s="56" t="n">
        <f aca="false" ca="false" dt2D="false" dtr="false" t="normal">+(J601*12.71+K601*25.41)*12*30</f>
        <v>22667545.44</v>
      </c>
      <c r="Z601" s="72" t="n">
        <f aca="false" ca="true" dt2D="false" dtr="false" t="normal">SUBTOTAL(9, AA601:AO601)</f>
        <v>29832211.137560003</v>
      </c>
      <c r="AA601" s="58" t="n">
        <v>11560287.24</v>
      </c>
      <c r="AB601" s="58" t="n">
        <v>4674942.81</v>
      </c>
      <c r="AC601" s="58" t="n">
        <v>4941744</v>
      </c>
      <c r="AD601" s="58" t="n">
        <v>3768093.41</v>
      </c>
      <c r="AE601" s="58" t="n"/>
      <c r="AF601" s="58" t="n"/>
      <c r="AG601" s="58" t="n">
        <v>0</v>
      </c>
      <c r="AH601" s="58" t="n"/>
      <c r="AI601" s="63" t="n"/>
      <c r="AJ601" s="58" t="n"/>
      <c r="AK601" s="63" t="n"/>
      <c r="AL601" s="63" t="n"/>
      <c r="AM601" s="62" t="n">
        <v>2724720.12188</v>
      </c>
      <c r="AN601" s="62" t="n">
        <v>285002.88568</v>
      </c>
      <c r="AO601" s="62" t="n">
        <v>1877420.67</v>
      </c>
      <c r="AP601" s="4" t="n">
        <f aca="false" ca="false" dt2D="false" dtr="false" t="normal">COUNTIF(AA601:AL601, "&gt;0")</f>
        <v>4</v>
      </c>
      <c r="AQ601" s="4" t="n">
        <f aca="false" ca="false" dt2D="false" dtr="false" t="normal">COUNTIF(AM601:AO601, "&gt;0")</f>
        <v>3</v>
      </c>
      <c r="AR601" s="4" t="n">
        <f aca="false" ca="false" dt2D="false" dtr="false" t="normal">+AP601+AQ601</f>
        <v>7</v>
      </c>
    </row>
    <row customHeight="true" ht="12.75" outlineLevel="0" r="602">
      <c r="A602" s="49" t="n">
        <f aca="false" ca="false" dt2D="false" dtr="false" t="normal">+A601+1</f>
        <v>577</v>
      </c>
      <c r="B602" s="49" t="n">
        <f aca="false" ca="false" dt2D="false" dtr="false" t="normal">+B601+1</f>
        <v>70</v>
      </c>
      <c r="C602" s="50" t="s">
        <v>115</v>
      </c>
      <c r="D602" s="49" t="s">
        <v>719</v>
      </c>
      <c r="E602" s="53" t="s">
        <v>215</v>
      </c>
      <c r="F602" s="52" t="s">
        <v>56</v>
      </c>
      <c r="G602" s="52" t="n">
        <v>3</v>
      </c>
      <c r="H602" s="52" t="n">
        <v>2</v>
      </c>
      <c r="I602" s="53" t="n">
        <v>1349.3</v>
      </c>
      <c r="J602" s="53" t="n">
        <v>898.8</v>
      </c>
      <c r="K602" s="53" t="n">
        <v>450.5</v>
      </c>
      <c r="L602" s="51" t="n">
        <v>25</v>
      </c>
      <c r="M602" s="54" t="n">
        <f aca="false" ca="false" dt2D="false" dtr="false" t="normal">SUM(N602:R602)</f>
        <v>13216873.96522</v>
      </c>
      <c r="N602" s="54" t="n"/>
      <c r="O602" s="54" t="n">
        <v>2587000.75</v>
      </c>
      <c r="P602" s="54" t="n">
        <v>0</v>
      </c>
      <c r="Q602" s="54" t="n">
        <v>280390.908</v>
      </c>
      <c r="R602" s="54" t="n">
        <v>10349482.30722</v>
      </c>
      <c r="S602" s="54" t="n">
        <f aca="false" ca="false" dt2D="false" dtr="false" t="normal">+Z602-M602</f>
        <v>0</v>
      </c>
      <c r="T602" s="54" t="n">
        <f aca="false" ca="false" dt2D="false" dtr="false" t="normal">$M602/($J602+$K602)</f>
        <v>9795.356084799527</v>
      </c>
      <c r="U602" s="54" t="n">
        <f aca="false" ca="false" dt2D="false" dtr="false" t="normal">$M602/($J602+$K602)</f>
        <v>9795.356084799527</v>
      </c>
      <c r="V602" s="52" t="n">
        <v>2027</v>
      </c>
      <c r="W602" s="56" t="n">
        <v>0</v>
      </c>
      <c r="X602" s="56" t="n">
        <f aca="false" ca="false" dt2D="false" dtr="false" t="normal">+(J602*12.98+K602*25.97)*12</f>
        <v>280390.908</v>
      </c>
      <c r="Y602" s="56" t="n">
        <f aca="false" ca="false" dt2D="false" dtr="false" t="normal">+(J602*12.98+K602*25.97)*12*30-'[3]Лист1'!$AQ$543</f>
        <v>8026056.38</v>
      </c>
      <c r="Z602" s="72" t="n">
        <f aca="false" ca="true" dt2D="false" dtr="false" t="normal">SUBTOTAL(9, AA602:AO602)</f>
        <v>13216873.96522</v>
      </c>
      <c r="AA602" s="58" t="n">
        <v>4918899.56</v>
      </c>
      <c r="AB602" s="58" t="n">
        <v>2993084.95</v>
      </c>
      <c r="AC602" s="58" t="n">
        <v>1410354.9</v>
      </c>
      <c r="AD602" s="58" t="n">
        <v>1201927.93</v>
      </c>
      <c r="AE602" s="58" t="n">
        <v>645846.66</v>
      </c>
      <c r="AF602" s="58" t="n"/>
      <c r="AG602" s="58" t="n">
        <v>0</v>
      </c>
      <c r="AH602" s="58" t="n"/>
      <c r="AI602" s="63" t="n"/>
      <c r="AJ602" s="58" t="n"/>
      <c r="AK602" s="63" t="n"/>
      <c r="AL602" s="63" t="n"/>
      <c r="AM602" s="62" t="n">
        <v>902997.70606</v>
      </c>
      <c r="AN602" s="62" t="n">
        <v>94452.61916</v>
      </c>
      <c r="AO602" s="62" t="n">
        <v>1049309.64</v>
      </c>
      <c r="AP602" s="4" t="n">
        <f aca="false" ca="false" dt2D="false" dtr="false" t="normal">COUNTIF(AA602:AL602, "&gt;0")</f>
        <v>5</v>
      </c>
      <c r="AQ602" s="4" t="n">
        <f aca="false" ca="false" dt2D="false" dtr="false" t="normal">COUNTIF(AM602:AO602, "&gt;0")</f>
        <v>3</v>
      </c>
      <c r="AR602" s="4" t="n">
        <f aca="false" ca="false" dt2D="false" dtr="false" t="normal">+AP602+AQ602</f>
        <v>8</v>
      </c>
    </row>
    <row customHeight="true" ht="12.75" outlineLevel="0" r="603">
      <c r="A603" s="49" t="n">
        <f aca="false" ca="false" dt2D="false" dtr="false" t="normal">+A602+1</f>
        <v>578</v>
      </c>
      <c r="B603" s="49" t="n">
        <f aca="false" ca="false" dt2D="false" dtr="false" t="normal">+B602+1</f>
        <v>71</v>
      </c>
      <c r="C603" s="50" t="s">
        <v>115</v>
      </c>
      <c r="D603" s="49" t="s">
        <v>720</v>
      </c>
      <c r="E603" s="53" t="s">
        <v>226</v>
      </c>
      <c r="F603" s="52" t="s">
        <v>56</v>
      </c>
      <c r="G603" s="52" t="n">
        <v>4</v>
      </c>
      <c r="H603" s="52" t="n">
        <v>3</v>
      </c>
      <c r="I603" s="53" t="n">
        <v>1951.7</v>
      </c>
      <c r="J603" s="53" t="n">
        <v>1451.8</v>
      </c>
      <c r="K603" s="53" t="n">
        <v>499.9</v>
      </c>
      <c r="L603" s="51" t="n">
        <v>64</v>
      </c>
      <c r="M603" s="54" t="n">
        <f aca="false" ca="false" dt2D="false" dtr="false" t="normal">SUM(N603:R603)</f>
        <v>15108175.04018</v>
      </c>
      <c r="N603" s="54" t="n"/>
      <c r="O603" s="54" t="n">
        <v>1765491.37</v>
      </c>
      <c r="P603" s="54" t="n">
        <v>0</v>
      </c>
      <c r="Q603" s="54" t="n">
        <v>1160960.594</v>
      </c>
      <c r="R603" s="54" t="n">
        <v>12181723.07618</v>
      </c>
      <c r="S603" s="54" t="n">
        <f aca="false" ca="false" dt2D="false" dtr="false" t="normal">+Z603-M603</f>
        <v>0</v>
      </c>
      <c r="T603" s="54" t="n">
        <f aca="false" ca="false" dt2D="false" dtr="false" t="normal">$M603/($J603+$K603)</f>
        <v>7741.033478598146</v>
      </c>
      <c r="U603" s="54" t="n">
        <f aca="false" ca="false" dt2D="false" dtr="false" t="normal">$M603/($J603+$K603)</f>
        <v>7741.033478598146</v>
      </c>
      <c r="V603" s="52" t="n">
        <v>2027</v>
      </c>
      <c r="W603" s="56" t="n">
        <v>779039.39</v>
      </c>
      <c r="X603" s="56" t="n">
        <f aca="false" ca="false" dt2D="false" dtr="false" t="normal">+(J603*12.98+K603*25.97)*12</f>
        <v>381921.204</v>
      </c>
      <c r="Y603" s="56" t="n">
        <f aca="false" ca="false" dt2D="false" dtr="false" t="normal">+(J603*12.98+K603*25.97)*12*30</f>
        <v>11457636.120000001</v>
      </c>
      <c r="Z603" s="72" t="n">
        <f aca="false" ca="true" dt2D="false" dtr="false" t="normal">SUBTOTAL(9, AA603:AO603)</f>
        <v>15108175.040180001</v>
      </c>
      <c r="AA603" s="58" t="n">
        <v>5541634.97</v>
      </c>
      <c r="AB603" s="58" t="n">
        <v>2241019.28</v>
      </c>
      <c r="AC603" s="58" t="n">
        <v>2368915.31</v>
      </c>
      <c r="AD603" s="58" t="n">
        <v>1806304.44</v>
      </c>
      <c r="AE603" s="58" t="n">
        <v>790277.63</v>
      </c>
      <c r="AF603" s="58" t="n"/>
      <c r="AG603" s="58" t="n">
        <v>0</v>
      </c>
      <c r="AH603" s="58" t="n"/>
      <c r="AI603" s="63" t="n"/>
      <c r="AJ603" s="58" t="n"/>
      <c r="AK603" s="63" t="n"/>
      <c r="AL603" s="63" t="n"/>
      <c r="AM603" s="62" t="n">
        <v>1306144.38814</v>
      </c>
      <c r="AN603" s="62" t="n">
        <v>136621.34204</v>
      </c>
      <c r="AO603" s="62" t="n">
        <v>917257.68</v>
      </c>
      <c r="AP603" s="4" t="n">
        <f aca="false" ca="false" dt2D="false" dtr="false" t="normal">COUNTIF(AA603:AL603, "&gt;0")</f>
        <v>5</v>
      </c>
      <c r="AQ603" s="4" t="n">
        <f aca="false" ca="false" dt2D="false" dtr="false" t="normal">COUNTIF(AM603:AO603, "&gt;0")</f>
        <v>3</v>
      </c>
      <c r="AR603" s="4" t="n">
        <f aca="false" ca="false" dt2D="false" dtr="false" t="normal">+AP603+AQ603</f>
        <v>8</v>
      </c>
    </row>
    <row customHeight="true" ht="12.75" outlineLevel="0" r="604">
      <c r="A604" s="49" t="n">
        <f aca="false" ca="false" dt2D="false" dtr="false" t="normal">+A603+1</f>
        <v>579</v>
      </c>
      <c r="B604" s="49" t="n">
        <f aca="false" ca="false" dt2D="false" dtr="false" t="normal">+B603+1</f>
        <v>72</v>
      </c>
      <c r="C604" s="50" t="s">
        <v>115</v>
      </c>
      <c r="D604" s="49" t="s">
        <v>721</v>
      </c>
      <c r="E604" s="53" t="s">
        <v>215</v>
      </c>
      <c r="F604" s="52" t="s">
        <v>56</v>
      </c>
      <c r="G604" s="52" t="n">
        <v>4</v>
      </c>
      <c r="H604" s="52" t="n">
        <v>3</v>
      </c>
      <c r="I604" s="53" t="n">
        <v>2378.2</v>
      </c>
      <c r="J604" s="53" t="n">
        <v>1790.7</v>
      </c>
      <c r="K604" s="53" t="n">
        <v>587.5</v>
      </c>
      <c r="L604" s="51" t="n">
        <v>74</v>
      </c>
      <c r="M604" s="54" t="n">
        <f aca="false" ca="false" dt2D="false" dtr="false" t="normal">SUM(N604:R604)</f>
        <v>12469617.420000002</v>
      </c>
      <c r="N604" s="54" t="n"/>
      <c r="O604" s="54" t="n">
        <v>2250120.62</v>
      </c>
      <c r="P604" s="54" t="n">
        <v>0</v>
      </c>
      <c r="Q604" s="54" t="n">
        <v>462007.932</v>
      </c>
      <c r="R604" s="54" t="n">
        <v>9757488.868</v>
      </c>
      <c r="S604" s="54" t="n">
        <f aca="false" ca="false" dt2D="false" dtr="false" t="normal">+Z604-M604</f>
        <v>0</v>
      </c>
      <c r="T604" s="54" t="n">
        <f aca="false" ca="false" dt2D="false" dtr="false" t="normal">$M604/($J604+$K604)</f>
        <v>5243.300571861073</v>
      </c>
      <c r="U604" s="54" t="n">
        <f aca="false" ca="false" dt2D="false" dtr="false" t="normal">$M604/($J604+$K604)</f>
        <v>5243.300571861073</v>
      </c>
      <c r="V604" s="52" t="n">
        <v>2027</v>
      </c>
      <c r="W604" s="56" t="n">
        <v>0</v>
      </c>
      <c r="X604" s="56" t="n">
        <f aca="false" ca="false" dt2D="false" dtr="false" t="normal">+(J604*12.98+K604*25.97)*12</f>
        <v>462007.93200000003</v>
      </c>
      <c r="Y604" s="56" t="n">
        <f aca="false" ca="false" dt2D="false" dtr="false" t="normal">+(J604*12.98+K604*25.97)*12*30-'[3]Лист1'!$AQ$545</f>
        <v>11260896.170000002</v>
      </c>
      <c r="Z604" s="72" t="n">
        <f aca="false" ca="true" dt2D="false" dtr="false" t="normal">SUBTOTAL(9, AA604:AO604)</f>
        <v>12469617.420000002</v>
      </c>
      <c r="AA604" s="58" t="n"/>
      <c r="AB604" s="58" t="n"/>
      <c r="AC604" s="58" t="n">
        <v>2886588.3</v>
      </c>
      <c r="AD604" s="58" t="n">
        <v>2201031.52</v>
      </c>
      <c r="AE604" s="58" t="n">
        <v>962974.97</v>
      </c>
      <c r="AF604" s="58" t="n"/>
      <c r="AG604" s="58" t="n">
        <v>0</v>
      </c>
      <c r="AH604" s="58" t="n"/>
      <c r="AI604" s="63" t="n"/>
      <c r="AJ604" s="58" t="n"/>
      <c r="AK604" s="63" t="n"/>
      <c r="AL604" s="63" t="n"/>
      <c r="AM604" s="58" t="n">
        <v>5028230.4</v>
      </c>
      <c r="AN604" s="58" t="n">
        <v>480470.84</v>
      </c>
      <c r="AO604" s="58" t="n">
        <v>910321.39</v>
      </c>
      <c r="AP604" s="4" t="n">
        <f aca="false" ca="false" dt2D="false" dtr="false" t="normal">COUNTIF(AA604:AL604, "&gt;0")</f>
        <v>3</v>
      </c>
      <c r="AQ604" s="4" t="n">
        <f aca="false" ca="false" dt2D="false" dtr="false" t="normal">COUNTIF(AM604:AO604, "&gt;0")</f>
        <v>3</v>
      </c>
      <c r="AR604" s="4" t="n">
        <f aca="false" ca="false" dt2D="false" dtr="false" t="normal">+AP604+AQ604</f>
        <v>6</v>
      </c>
    </row>
    <row customHeight="true" ht="12.75" outlineLevel="0" r="605">
      <c r="A605" s="49" t="n">
        <f aca="false" ca="false" dt2D="false" dtr="false" t="normal">+A604+1</f>
        <v>580</v>
      </c>
      <c r="B605" s="49" t="n">
        <f aca="false" ca="false" dt2D="false" dtr="false" t="normal">+B604+1</f>
        <v>73</v>
      </c>
      <c r="C605" s="50" t="s">
        <v>115</v>
      </c>
      <c r="D605" s="49" t="s">
        <v>722</v>
      </c>
      <c r="E605" s="53" t="s">
        <v>226</v>
      </c>
      <c r="F605" s="52" t="s">
        <v>56</v>
      </c>
      <c r="G605" s="52" t="n">
        <v>5</v>
      </c>
      <c r="H605" s="52" t="n">
        <v>4</v>
      </c>
      <c r="I605" s="53" t="n">
        <v>3228.9</v>
      </c>
      <c r="J605" s="53" t="n">
        <v>2518.9</v>
      </c>
      <c r="K605" s="53" t="n">
        <v>710</v>
      </c>
      <c r="L605" s="51" t="n">
        <v>136</v>
      </c>
      <c r="M605" s="54" t="n">
        <f aca="false" ca="false" dt2D="false" dtr="false" t="normal">SUM(N605:R605)</f>
        <v>14059958.23</v>
      </c>
      <c r="N605" s="54" t="n"/>
      <c r="O605" s="54" t="n">
        <v>1686621.04</v>
      </c>
      <c r="P605" s="54" t="n">
        <v>0</v>
      </c>
      <c r="Q605" s="54" t="n">
        <v>613608.264</v>
      </c>
      <c r="R605" s="54" t="n">
        <v>11759728.926</v>
      </c>
      <c r="S605" s="54" t="n">
        <f aca="false" ca="false" dt2D="false" dtr="false" t="normal">+Z605-M605</f>
        <v>0</v>
      </c>
      <c r="T605" s="54" t="n">
        <f aca="false" ca="false" dt2D="false" dtr="false" t="normal">$M605/($J605+$K605)</f>
        <v>4354.411170987023</v>
      </c>
      <c r="U605" s="54" t="n">
        <f aca="false" ca="false" dt2D="false" dtr="false" t="normal">$M605/($J605+$K605)</f>
        <v>4354.411170987023</v>
      </c>
      <c r="V605" s="52" t="n">
        <v>2027</v>
      </c>
      <c r="W605" s="56" t="n">
        <v>0</v>
      </c>
      <c r="X605" s="56" t="n">
        <f aca="false" ca="false" dt2D="false" dtr="false" t="normal">+(J605*12.98+K605*25.97)*12</f>
        <v>613608.2640000001</v>
      </c>
      <c r="Y605" s="56" t="n">
        <f aca="false" ca="false" dt2D="false" dtr="false" t="normal">+(J605*12.98+K605*25.97)*12*30-'[3]Лист1'!$AQ$546</f>
        <v>12212573.98</v>
      </c>
      <c r="Z605" s="72" t="n">
        <f aca="false" ca="true" dt2D="false" dtr="false" t="normal">SUBTOTAL(9, AA605:AO605)</f>
        <v>14059958.230000002</v>
      </c>
      <c r="AA605" s="58" t="n"/>
      <c r="AB605" s="58" t="n"/>
      <c r="AC605" s="58" t="n"/>
      <c r="AD605" s="58" t="n"/>
      <c r="AE605" s="58" t="n"/>
      <c r="AF605" s="58" t="n"/>
      <c r="AG605" s="58" t="n">
        <v>0</v>
      </c>
      <c r="AH605" s="58" t="n"/>
      <c r="AI605" s="58" t="n"/>
      <c r="AJ605" s="58" t="n"/>
      <c r="AK605" s="63" t="n"/>
      <c r="AL605" s="58" t="n">
        <v>9386329.82</v>
      </c>
      <c r="AM605" s="58" t="n">
        <v>3621676.31</v>
      </c>
      <c r="AN605" s="58" t="n">
        <v>362167.63</v>
      </c>
      <c r="AO605" s="58" t="n">
        <v>689784.47</v>
      </c>
      <c r="AP605" s="4" t="n">
        <f aca="false" ca="false" dt2D="false" dtr="false" t="normal">COUNTIF(AA605:AL605, "&gt;0")</f>
        <v>1</v>
      </c>
      <c r="AQ605" s="4" t="n">
        <f aca="false" ca="false" dt2D="false" dtr="false" t="normal">COUNTIF(AM605:AO605, "&gt;0")</f>
        <v>3</v>
      </c>
      <c r="AR605" s="4" t="n">
        <f aca="false" ca="false" dt2D="false" dtr="false" t="normal">+AP605+AQ605</f>
        <v>4</v>
      </c>
    </row>
    <row customHeight="true" ht="12.75" outlineLevel="0" r="606">
      <c r="A606" s="49" t="n">
        <f aca="false" ca="false" dt2D="false" dtr="false" t="normal">+A605+1</f>
        <v>581</v>
      </c>
      <c r="B606" s="49" t="n">
        <f aca="false" ca="false" dt2D="false" dtr="false" t="normal">+B605+1</f>
        <v>74</v>
      </c>
      <c r="C606" s="50" t="s">
        <v>115</v>
      </c>
      <c r="D606" s="49" t="s">
        <v>723</v>
      </c>
      <c r="E606" s="53" t="s">
        <v>430</v>
      </c>
      <c r="F606" s="52" t="s">
        <v>56</v>
      </c>
      <c r="G606" s="52" t="n">
        <v>4</v>
      </c>
      <c r="H606" s="52" t="n">
        <v>2</v>
      </c>
      <c r="I606" s="53" t="n">
        <v>1947.7</v>
      </c>
      <c r="J606" s="53" t="n">
        <v>1410</v>
      </c>
      <c r="K606" s="53" t="n">
        <v>537.7</v>
      </c>
      <c r="L606" s="51" t="n">
        <v>38</v>
      </c>
      <c r="M606" s="54" t="n">
        <f aca="false" ca="false" dt2D="false" dtr="false" t="normal">SUM(N606:R606)</f>
        <v>11895262.8467</v>
      </c>
      <c r="N606" s="54" t="n"/>
      <c r="O606" s="54" t="n">
        <v>1558301.97</v>
      </c>
      <c r="P606" s="54" t="n">
        <v>0</v>
      </c>
      <c r="Q606" s="54" t="n">
        <v>387190.428</v>
      </c>
      <c r="R606" s="54" t="n">
        <v>9949770.4487</v>
      </c>
      <c r="S606" s="54" t="n">
        <f aca="false" ca="false" dt2D="false" dtr="false" t="normal">+Z606-M606</f>
        <v>0</v>
      </c>
      <c r="T606" s="54" t="n">
        <f aca="false" ca="false" dt2D="false" dtr="false" t="normal">$M606/($J606+$K606)</f>
        <v>6107.338320429224</v>
      </c>
      <c r="U606" s="54" t="n">
        <f aca="false" ca="false" dt2D="false" dtr="false" t="normal">$M606/($J606+$K606)</f>
        <v>6107.338320429224</v>
      </c>
      <c r="V606" s="52" t="n">
        <v>2027</v>
      </c>
      <c r="W606" s="56" t="n">
        <v>0</v>
      </c>
      <c r="X606" s="56" t="n">
        <f aca="false" ca="false" dt2D="false" dtr="false" t="normal">+(J606*12.98+K606*25.97)*12</f>
        <v>387190.42799999996</v>
      </c>
      <c r="Y606" s="56" t="n">
        <f aca="false" ca="false" dt2D="false" dtr="false" t="normal">+(J606*12.98+K606*25.97)*12*30-'[3]Лист1'!$AQ$547</f>
        <v>10941689.089999998</v>
      </c>
      <c r="Z606" s="72" t="n">
        <f aca="false" ca="true" dt2D="false" dtr="false" t="normal">SUBTOTAL(9, AA606:AO606)</f>
        <v>11895262.8467</v>
      </c>
      <c r="AA606" s="58" t="n"/>
      <c r="AB606" s="58" t="n"/>
      <c r="AC606" s="58" t="n"/>
      <c r="AD606" s="58" t="n"/>
      <c r="AE606" s="58" t="n"/>
      <c r="AF606" s="58" t="n"/>
      <c r="AG606" s="58" t="n">
        <v>0</v>
      </c>
      <c r="AH606" s="58" t="n"/>
      <c r="AI606" s="58" t="n">
        <v>10110172.09</v>
      </c>
      <c r="AJ606" s="58" t="n"/>
      <c r="AK606" s="63" t="n"/>
      <c r="AL606" s="63" t="n"/>
      <c r="AM606" s="62" t="n">
        <v>1033126.10703</v>
      </c>
      <c r="AN606" s="62" t="n">
        <v>114791.78967</v>
      </c>
      <c r="AO606" s="62" t="n">
        <v>637172.86</v>
      </c>
      <c r="AP606" s="4" t="n">
        <f aca="false" ca="false" dt2D="false" dtr="false" t="normal">COUNTIF(AA606:AL606, "&gt;0")</f>
        <v>1</v>
      </c>
      <c r="AQ606" s="4" t="n">
        <f aca="false" ca="false" dt2D="false" dtr="false" t="normal">COUNTIF(AM606:AO606, "&gt;0")</f>
        <v>3</v>
      </c>
      <c r="AR606" s="4" t="n">
        <f aca="false" ca="false" dt2D="false" dtr="false" t="normal">+AP606+AQ606</f>
        <v>4</v>
      </c>
    </row>
    <row customHeight="true" ht="12.75" outlineLevel="0" r="607">
      <c r="A607" s="49" t="n">
        <f aca="false" ca="false" dt2D="false" dtr="false" t="normal">+A606+1</f>
        <v>582</v>
      </c>
      <c r="B607" s="49" t="n">
        <f aca="false" ca="false" dt2D="false" dtr="false" t="normal">+B606+1</f>
        <v>75</v>
      </c>
      <c r="C607" s="50" t="s">
        <v>115</v>
      </c>
      <c r="D607" s="49" t="s">
        <v>724</v>
      </c>
      <c r="E607" s="53" t="s">
        <v>377</v>
      </c>
      <c r="F607" s="52" t="s">
        <v>56</v>
      </c>
      <c r="G607" s="52" t="n">
        <v>4</v>
      </c>
      <c r="H607" s="52" t="n">
        <v>3</v>
      </c>
      <c r="I607" s="53" t="n">
        <v>2328.4</v>
      </c>
      <c r="J607" s="53" t="n">
        <v>1950.9</v>
      </c>
      <c r="K607" s="53" t="n">
        <v>377.5</v>
      </c>
      <c r="L607" s="51" t="n">
        <v>49</v>
      </c>
      <c r="M607" s="54" t="n">
        <f aca="false" ca="false" dt2D="false" dtr="false" t="normal">SUM(N607:R607)</f>
        <v>11775405.74</v>
      </c>
      <c r="N607" s="54" t="n"/>
      <c r="O607" s="54" t="n">
        <v>1864364.15</v>
      </c>
      <c r="P607" s="54" t="n">
        <v>0</v>
      </c>
      <c r="Q607" s="54" t="n">
        <v>421516.284</v>
      </c>
      <c r="R607" s="54" t="n">
        <v>9489525.306</v>
      </c>
      <c r="S607" s="54" t="n">
        <f aca="false" ca="false" dt2D="false" dtr="false" t="normal">+Z607-M607</f>
        <v>0</v>
      </c>
      <c r="T607" s="54" t="n">
        <f aca="false" ca="false" dt2D="false" dtr="false" t="normal">$M607/($J607+$K607)</f>
        <v>5057.295026627727</v>
      </c>
      <c r="U607" s="54" t="n">
        <f aca="false" ca="false" dt2D="false" dtr="false" t="normal">$M607/($J607+$K607)</f>
        <v>5057.295026627727</v>
      </c>
      <c r="V607" s="52" t="n">
        <v>2027</v>
      </c>
      <c r="W607" s="56" t="n">
        <v>0</v>
      </c>
      <c r="X607" s="56" t="n">
        <f aca="false" ca="false" dt2D="false" dtr="false" t="normal">+(J607*12.98+K607*25.97)*12</f>
        <v>421516.28400000004</v>
      </c>
      <c r="Y607" s="56" t="n">
        <f aca="false" ca="false" dt2D="false" dtr="false" t="normal">+(J607*12.98+K607*25.97)*12*30-'[3]Лист1'!$AQ$548</f>
        <v>8181447.030000001</v>
      </c>
      <c r="Z607" s="72" t="n">
        <f aca="false" ca="true" dt2D="false" dtr="false" t="normal">SUBTOTAL(9, AA607:AO607)</f>
        <v>11775405.74</v>
      </c>
      <c r="AA607" s="58" t="n"/>
      <c r="AB607" s="58" t="n"/>
      <c r="AC607" s="58" t="n"/>
      <c r="AD607" s="58" t="n"/>
      <c r="AE607" s="58" t="n"/>
      <c r="AF607" s="58" t="n"/>
      <c r="AG607" s="58" t="n">
        <v>0</v>
      </c>
      <c r="AH607" s="58" t="n"/>
      <c r="AI607" s="63" t="n"/>
      <c r="AJ607" s="58" t="n"/>
      <c r="AK607" s="63" t="n"/>
      <c r="AL607" s="58" t="n">
        <v>6768599.33</v>
      </c>
      <c r="AM607" s="58" t="n">
        <v>3846698.18</v>
      </c>
      <c r="AN607" s="58" t="n">
        <v>398392.73</v>
      </c>
      <c r="AO607" s="58" t="n">
        <v>761715.5</v>
      </c>
      <c r="AP607" s="4" t="n">
        <f aca="false" ca="false" dt2D="false" dtr="false" t="normal">COUNTIF(AA607:AL607, "&gt;0")</f>
        <v>1</v>
      </c>
      <c r="AQ607" s="4" t="n">
        <f aca="false" ca="false" dt2D="false" dtr="false" t="normal">COUNTIF(AM607:AO607, "&gt;0")</f>
        <v>3</v>
      </c>
      <c r="AR607" s="4" t="n">
        <f aca="false" ca="false" dt2D="false" dtr="false" t="normal">+AP607+AQ607</f>
        <v>4</v>
      </c>
    </row>
    <row customHeight="true" ht="12.75" outlineLevel="0" r="608">
      <c r="A608" s="49" t="n">
        <f aca="false" ca="false" dt2D="false" dtr="false" t="normal">+A607+1</f>
        <v>583</v>
      </c>
      <c r="B608" s="49" t="n">
        <f aca="false" ca="false" dt2D="false" dtr="false" t="normal">+B607+1</f>
        <v>76</v>
      </c>
      <c r="C608" s="50" t="s">
        <v>115</v>
      </c>
      <c r="D608" s="49" t="s">
        <v>725</v>
      </c>
      <c r="E608" s="53" t="s">
        <v>380</v>
      </c>
      <c r="F608" s="52" t="s">
        <v>56</v>
      </c>
      <c r="G608" s="52" t="n">
        <v>4</v>
      </c>
      <c r="H608" s="52" t="n">
        <v>4</v>
      </c>
      <c r="I608" s="53" t="n">
        <v>3217.2</v>
      </c>
      <c r="J608" s="53" t="n">
        <v>1859.9</v>
      </c>
      <c r="K608" s="53" t="n">
        <v>1357.3</v>
      </c>
      <c r="L608" s="51" t="n">
        <v>96</v>
      </c>
      <c r="M608" s="54" t="n">
        <f aca="false" ca="false" dt2D="false" dtr="false" t="normal">SUM(N608:R608)</f>
        <v>24904452.878880005</v>
      </c>
      <c r="N608" s="54" t="n"/>
      <c r="O608" s="54" t="n">
        <v>2825207.26</v>
      </c>
      <c r="P608" s="54" t="n">
        <v>0</v>
      </c>
      <c r="Q608" s="54" t="n">
        <v>1241448.036</v>
      </c>
      <c r="R608" s="54" t="n">
        <v>20837797.58288</v>
      </c>
      <c r="S608" s="54" t="n">
        <f aca="false" ca="false" dt2D="false" dtr="false" t="normal">+Z608-M608</f>
        <v>0</v>
      </c>
      <c r="T608" s="54" t="n">
        <f aca="false" ca="false" dt2D="false" dtr="false" t="normal">$M608/($J608+$K608)</f>
        <v>7741.033469750096</v>
      </c>
      <c r="U608" s="54" t="n">
        <f aca="false" ca="false" dt2D="false" dtr="false" t="normal">$M608/($J608+$K608)</f>
        <v>7741.033469750096</v>
      </c>
      <c r="V608" s="52" t="n">
        <v>2027</v>
      </c>
      <c r="W608" s="56" t="n">
        <v>528761.04</v>
      </c>
      <c r="X608" s="56" t="n">
        <f aca="false" ca="false" dt2D="false" dtr="false" t="normal">+(J608*12.98+K608*25.97)*12</f>
        <v>712686.996</v>
      </c>
      <c r="Y608" s="56" t="n">
        <f aca="false" ca="false" dt2D="false" dtr="false" t="normal">+(J608*12.98+K608*25.97)*12*30</f>
        <v>21380609.880000003</v>
      </c>
      <c r="Z608" s="72" t="n">
        <f aca="false" ca="true" dt2D="false" dtr="false" t="normal">SUBTOTAL(9, AA608:AO608)</f>
        <v>24904452.87888</v>
      </c>
      <c r="AA608" s="58" t="n">
        <v>9134881.39</v>
      </c>
      <c r="AB608" s="58" t="n">
        <v>3694116.52</v>
      </c>
      <c r="AC608" s="58" t="n">
        <v>3904941.5</v>
      </c>
      <c r="AD608" s="58" t="n">
        <v>2977528.64</v>
      </c>
      <c r="AE608" s="58" t="n">
        <v>1302700.81</v>
      </c>
      <c r="AF608" s="58" t="n"/>
      <c r="AG608" s="58" t="n">
        <v>0</v>
      </c>
      <c r="AH608" s="58" t="n"/>
      <c r="AI608" s="63" t="n"/>
      <c r="AJ608" s="58" t="n"/>
      <c r="AK608" s="63" t="n"/>
      <c r="AL608" s="63" t="n"/>
      <c r="AM608" s="62" t="n">
        <v>2153060.26824</v>
      </c>
      <c r="AN608" s="62" t="n">
        <v>225207.86064</v>
      </c>
      <c r="AO608" s="62" t="n">
        <v>1512015.89</v>
      </c>
      <c r="AP608" s="4" t="n">
        <f aca="false" ca="false" dt2D="false" dtr="false" t="normal">COUNTIF(AA608:AL608, "&gt;0")</f>
        <v>5</v>
      </c>
      <c r="AQ608" s="4" t="n">
        <f aca="false" ca="false" dt2D="false" dtr="false" t="normal">COUNTIF(AM608:AO608, "&gt;0")</f>
        <v>3</v>
      </c>
      <c r="AR608" s="4" t="n">
        <f aca="false" ca="false" dt2D="false" dtr="false" t="normal">+AP608+AQ608</f>
        <v>8</v>
      </c>
    </row>
    <row customHeight="true" ht="12.75" outlineLevel="0" r="609">
      <c r="A609" s="49" t="n">
        <f aca="false" ca="false" dt2D="false" dtr="false" t="normal">+A608+1</f>
        <v>584</v>
      </c>
      <c r="B609" s="49" t="n">
        <f aca="false" ca="false" dt2D="false" dtr="false" t="normal">+B608+1</f>
        <v>77</v>
      </c>
      <c r="C609" s="50" t="s">
        <v>115</v>
      </c>
      <c r="D609" s="49" t="s">
        <v>726</v>
      </c>
      <c r="E609" s="53" t="s">
        <v>128</v>
      </c>
      <c r="F609" s="52" t="s">
        <v>56</v>
      </c>
      <c r="G609" s="52" t="n">
        <v>5</v>
      </c>
      <c r="H609" s="52" t="n">
        <v>1</v>
      </c>
      <c r="I609" s="53" t="n">
        <v>3042.62</v>
      </c>
      <c r="J609" s="53" t="n">
        <v>3042.62</v>
      </c>
      <c r="K609" s="53" t="n">
        <v>0</v>
      </c>
      <c r="L609" s="51" t="n">
        <v>305</v>
      </c>
      <c r="M609" s="54" t="n">
        <f aca="false" ca="false" dt2D="false" dtr="false" t="normal">SUM(N609:R609)</f>
        <v>22294071.372748</v>
      </c>
      <c r="N609" s="54" t="n"/>
      <c r="O609" s="54" t="n">
        <v>2832763.99</v>
      </c>
      <c r="P609" s="54" t="n">
        <v>0</v>
      </c>
      <c r="Q609" s="54" t="n">
        <v>1162920.1224</v>
      </c>
      <c r="R609" s="54" t="n">
        <v>18298387.260348</v>
      </c>
      <c r="S609" s="54" t="n">
        <f aca="false" ca="false" dt2D="false" dtr="false" t="normal">+Z609-M609</f>
        <v>0</v>
      </c>
      <c r="T609" s="54" t="n">
        <f aca="false" ca="false" dt2D="false" dtr="false" t="normal">$M609/($J609+$K609)</f>
        <v>7327.261167266369</v>
      </c>
      <c r="U609" s="54" t="n">
        <f aca="false" ca="false" dt2D="false" dtr="false" t="normal">$M609/($J609+$K609)</f>
        <v>7327.261167266369</v>
      </c>
      <c r="V609" s="52" t="n">
        <v>2027</v>
      </c>
      <c r="W609" s="56" t="n">
        <v>698859.72</v>
      </c>
      <c r="X609" s="56" t="n">
        <f aca="false" ca="false" dt2D="false" dtr="false" t="normal">+(J609*12.71+K609*25.41)*12</f>
        <v>464060.4024</v>
      </c>
      <c r="Y609" s="56" t="n">
        <f aca="false" ca="false" dt2D="false" dtr="false" t="normal">+(J609*12.71+K609*25.41)*12*30</f>
        <v>13921812.072</v>
      </c>
      <c r="Z609" s="72" t="n">
        <f aca="false" ca="true" dt2D="false" dtr="false" t="normal">SUBTOTAL(9, AA609:AO609)</f>
        <v>22294071.372748002</v>
      </c>
      <c r="AA609" s="58" t="n">
        <v>8639180.9</v>
      </c>
      <c r="AB609" s="58" t="n">
        <v>3493656.85</v>
      </c>
      <c r="AC609" s="58" t="n">
        <v>3693041.5</v>
      </c>
      <c r="AD609" s="58" t="n">
        <v>2815954.3</v>
      </c>
      <c r="AE609" s="58" t="n"/>
      <c r="AF609" s="58" t="n"/>
      <c r="AG609" s="58" t="n">
        <v>0</v>
      </c>
      <c r="AH609" s="58" t="n"/>
      <c r="AI609" s="63" t="n"/>
      <c r="AJ609" s="58" t="n"/>
      <c r="AK609" s="63" t="n"/>
      <c r="AL609" s="63" t="n"/>
      <c r="AM609" s="62" t="n">
        <v>2036225.361604</v>
      </c>
      <c r="AN609" s="62" t="n">
        <v>212987.051144</v>
      </c>
      <c r="AO609" s="62" t="n">
        <v>1403025.41</v>
      </c>
      <c r="AP609" s="4" t="n">
        <f aca="false" ca="false" dt2D="false" dtr="false" t="normal">COUNTIF(AA609:AL609, "&gt;0")</f>
        <v>4</v>
      </c>
      <c r="AQ609" s="4" t="n">
        <f aca="false" ca="false" dt2D="false" dtr="false" t="normal">COUNTIF(AM609:AO609, "&gt;0")</f>
        <v>3</v>
      </c>
      <c r="AR609" s="4" t="n">
        <f aca="false" ca="false" dt2D="false" dtr="false" t="normal">+AP609+AQ609</f>
        <v>7</v>
      </c>
    </row>
    <row customHeight="true" ht="12.75" outlineLevel="0" r="610">
      <c r="A610" s="49" t="n">
        <f aca="false" ca="false" dt2D="false" dtr="false" t="normal">+A609+1</f>
        <v>585</v>
      </c>
      <c r="B610" s="49" t="n">
        <f aca="false" ca="false" dt2D="false" dtr="false" t="normal">+B609+1</f>
        <v>78</v>
      </c>
      <c r="C610" s="50" t="s">
        <v>115</v>
      </c>
      <c r="D610" s="49" t="s">
        <v>727</v>
      </c>
      <c r="E610" s="53" t="s">
        <v>130</v>
      </c>
      <c r="F610" s="52" t="s">
        <v>56</v>
      </c>
      <c r="G610" s="52" t="n">
        <v>5</v>
      </c>
      <c r="H610" s="52" t="n">
        <v>4</v>
      </c>
      <c r="I610" s="53" t="n">
        <v>3182.6</v>
      </c>
      <c r="J610" s="53" t="n">
        <v>2503.5</v>
      </c>
      <c r="K610" s="53" t="n">
        <v>679.1</v>
      </c>
      <c r="L610" s="51" t="n">
        <v>128</v>
      </c>
      <c r="M610" s="54" t="n">
        <f aca="false" ca="false" dt2D="false" dtr="false" t="normal">SUM(N610:R610)</f>
        <v>7431661.16</v>
      </c>
      <c r="N610" s="54" t="n"/>
      <c r="O610" s="54" t="n">
        <v>5497679.58</v>
      </c>
      <c r="P610" s="54" t="n">
        <v>0</v>
      </c>
      <c r="Q610" s="54" t="n">
        <v>601579.884</v>
      </c>
      <c r="R610" s="54" t="n">
        <v>1332401.696</v>
      </c>
      <c r="S610" s="54" t="n">
        <f aca="false" ca="false" dt2D="false" dtr="false" t="normal">+Z610-M610</f>
        <v>0</v>
      </c>
      <c r="T610" s="54" t="n">
        <f aca="false" ca="false" dt2D="false" dtr="false" t="normal">$M610/($J610+$K610)</f>
        <v>2335.0911707409036</v>
      </c>
      <c r="U610" s="54" t="n">
        <f aca="false" ca="false" dt2D="false" dtr="false" t="normal">$M610/($J610+$K610)</f>
        <v>2335.0911707409036</v>
      </c>
      <c r="V610" s="52" t="n">
        <v>2027</v>
      </c>
      <c r="W610" s="56" t="n">
        <v>0</v>
      </c>
      <c r="X610" s="56" t="n">
        <f aca="false" ca="false" dt2D="false" dtr="false" t="normal">+(J610*12.98+K610*25.97)*12</f>
        <v>601579.884</v>
      </c>
      <c r="Y610" s="56" t="n">
        <f aca="false" ca="false" dt2D="false" dtr="false" t="normal">+(J610*12.98+K610*25.97)*12*30-'[3]Лист1'!$AQ$535</f>
        <v>16308765.379999999</v>
      </c>
      <c r="Z610" s="72" t="n">
        <f aca="false" ca="true" dt2D="false" dtr="false" t="normal">SUBTOTAL(9, AA610:AO610)</f>
        <v>7431661.16</v>
      </c>
      <c r="AA610" s="58" t="n"/>
      <c r="AB610" s="58" t="n">
        <v>3654387.43</v>
      </c>
      <c r="AC610" s="58" t="n"/>
      <c r="AD610" s="58" t="n"/>
      <c r="AE610" s="58" t="n"/>
      <c r="AF610" s="58" t="n"/>
      <c r="AG610" s="58" t="n">
        <v>0</v>
      </c>
      <c r="AH610" s="58" t="n"/>
      <c r="AI610" s="58" t="n"/>
      <c r="AJ610" s="58" t="n"/>
      <c r="AK610" s="63" t="n"/>
      <c r="AL610" s="58" t="n"/>
      <c r="AM610" s="58" t="n">
        <v>2927075.41</v>
      </c>
      <c r="AN610" s="58" t="n">
        <v>292707.54</v>
      </c>
      <c r="AO610" s="58" t="n">
        <v>557490.78</v>
      </c>
      <c r="AP610" s="4" t="n">
        <f aca="false" ca="false" dt2D="false" dtr="false" t="normal">COUNTIF(AA610:AL610, "&gt;0")</f>
        <v>1</v>
      </c>
      <c r="AQ610" s="4" t="n">
        <f aca="false" ca="false" dt2D="false" dtr="false" t="normal">COUNTIF(AM610:AO610, "&gt;0")</f>
        <v>3</v>
      </c>
      <c r="AR610" s="4" t="n">
        <f aca="false" ca="false" dt2D="false" dtr="false" t="normal">+AP610+AQ610</f>
        <v>4</v>
      </c>
    </row>
    <row customHeight="true" ht="12.75" outlineLevel="0" r="611">
      <c r="A611" s="49" t="n">
        <f aca="false" ca="false" dt2D="false" dtr="false" t="normal">+A610+1</f>
        <v>586</v>
      </c>
      <c r="B611" s="49" t="n">
        <f aca="false" ca="false" dt2D="false" dtr="false" t="normal">+B610+1</f>
        <v>79</v>
      </c>
      <c r="C611" s="50" t="s">
        <v>115</v>
      </c>
      <c r="D611" s="49" t="s">
        <v>728</v>
      </c>
      <c r="E611" s="53" t="s">
        <v>380</v>
      </c>
      <c r="F611" s="52" t="s">
        <v>56</v>
      </c>
      <c r="G611" s="52" t="n">
        <v>3</v>
      </c>
      <c r="H611" s="52" t="n">
        <v>4</v>
      </c>
      <c r="I611" s="53" t="n">
        <v>2394</v>
      </c>
      <c r="J611" s="53" t="n">
        <v>1760.3</v>
      </c>
      <c r="K611" s="53" t="n">
        <v>633.7</v>
      </c>
      <c r="L611" s="51" t="n">
        <v>67</v>
      </c>
      <c r="M611" s="54" t="n">
        <f aca="false" ca="false" dt2D="false" dtr="false" t="normal">SUM(N611:R611)</f>
        <v>16288411.479999999</v>
      </c>
      <c r="N611" s="54" t="n"/>
      <c r="O611" s="54" t="n">
        <v>2695918.27</v>
      </c>
      <c r="P611" s="54" t="n">
        <v>0</v>
      </c>
      <c r="Q611" s="54" t="n">
        <v>471670.596</v>
      </c>
      <c r="R611" s="54" t="n">
        <v>13120822.614</v>
      </c>
      <c r="S611" s="54" t="n">
        <f aca="false" ca="false" dt2D="false" dtr="false" t="normal">+Z611-M611</f>
        <v>0</v>
      </c>
      <c r="T611" s="54" t="n">
        <f aca="false" ca="false" dt2D="false" dtr="false" t="normal">$M611/($J611+$K611)</f>
        <v>6803.847736006683</v>
      </c>
      <c r="U611" s="54" t="n">
        <f aca="false" ca="false" dt2D="false" dtr="false" t="normal">$M611/($J611+$K611)</f>
        <v>6803.847736006683</v>
      </c>
      <c r="V611" s="52" t="n">
        <v>2027</v>
      </c>
      <c r="W611" s="56" t="n">
        <v>0</v>
      </c>
      <c r="X611" s="56" t="n">
        <f aca="false" ca="false" dt2D="false" dtr="false" t="normal">+(J611*12.98+K611*25.97)*12</f>
        <v>471670.596</v>
      </c>
      <c r="Y611" s="56" t="n">
        <f aca="false" ca="false" dt2D="false" dtr="false" t="normal">+(J611*12.98+K611*25.97)*12*30-'[3]Лист1'!$AQ$536</f>
        <v>9788592.25</v>
      </c>
      <c r="Z611" s="72" t="n">
        <f aca="false" ca="true" dt2D="false" dtr="false" t="normal">SUBTOTAL(9, AA611:AO611)</f>
        <v>16288411.479999999</v>
      </c>
      <c r="AA611" s="58" t="n">
        <v>8727373.85</v>
      </c>
      <c r="AB611" s="58" t="n"/>
      <c r="AC611" s="58" t="n"/>
      <c r="AD611" s="58" t="n"/>
      <c r="AE611" s="63" t="n"/>
      <c r="AF611" s="58" t="n"/>
      <c r="AG611" s="58" t="n">
        <v>0</v>
      </c>
      <c r="AH611" s="58" t="n"/>
      <c r="AI611" s="58" t="n"/>
      <c r="AJ611" s="58" t="n"/>
      <c r="AK611" s="63" t="n"/>
      <c r="AL611" s="63" t="n"/>
      <c r="AM611" s="58" t="n">
        <v>5893835.52</v>
      </c>
      <c r="AN611" s="58" t="n">
        <v>575043.35</v>
      </c>
      <c r="AO611" s="58" t="n">
        <v>1092158.76</v>
      </c>
      <c r="AP611" s="4" t="n">
        <f aca="false" ca="false" dt2D="false" dtr="false" t="normal">COUNTIF(AA611:AL611, "&gt;0")</f>
        <v>1</v>
      </c>
      <c r="AQ611" s="4" t="n">
        <f aca="false" ca="false" dt2D="false" dtr="false" t="normal">COUNTIF(AM611:AO611, "&gt;0")</f>
        <v>3</v>
      </c>
      <c r="AR611" s="4" t="n">
        <f aca="false" ca="false" dt2D="false" dtr="false" t="normal">+AP611+AQ611</f>
        <v>4</v>
      </c>
    </row>
    <row customHeight="true" ht="12.75" outlineLevel="0" r="612">
      <c r="A612" s="49" t="n">
        <f aca="false" ca="false" dt2D="false" dtr="false" t="normal">+A611+1</f>
        <v>587</v>
      </c>
      <c r="B612" s="49" t="n">
        <f aca="false" ca="false" dt2D="false" dtr="false" t="normal">+B611+1</f>
        <v>80</v>
      </c>
      <c r="C612" s="50" t="s">
        <v>115</v>
      </c>
      <c r="D612" s="49" t="s">
        <v>729</v>
      </c>
      <c r="E612" s="53" t="s">
        <v>75</v>
      </c>
      <c r="F612" s="52" t="s">
        <v>56</v>
      </c>
      <c r="G612" s="52" t="n">
        <v>5</v>
      </c>
      <c r="H612" s="52" t="n">
        <v>4</v>
      </c>
      <c r="I612" s="53" t="n">
        <v>4288.9</v>
      </c>
      <c r="J612" s="53" t="n">
        <v>4288.9</v>
      </c>
      <c r="K612" s="53" t="n">
        <v>0</v>
      </c>
      <c r="L612" s="51" t="n">
        <v>209</v>
      </c>
      <c r="M612" s="54" t="n">
        <f aca="false" ca="false" dt2D="false" dtr="false" t="normal">SUM(N612:R612)</f>
        <v>12967656</v>
      </c>
      <c r="N612" s="54" t="n"/>
      <c r="O612" s="54" t="n">
        <v>3872710.04</v>
      </c>
      <c r="P612" s="54" t="n">
        <v>0</v>
      </c>
      <c r="Q612" s="54" t="n">
        <v>4213617.908</v>
      </c>
      <c r="R612" s="54" t="n">
        <v>4881328.052</v>
      </c>
      <c r="S612" s="54" t="n">
        <f aca="false" ca="false" dt2D="false" dtr="false" t="normal">+Z612-M612</f>
        <v>0</v>
      </c>
      <c r="T612" s="54" t="n">
        <f aca="false" ca="false" dt2D="false" dtr="false" t="normal">$M612/($J612+$K612)</f>
        <v>3023.538902748957</v>
      </c>
      <c r="U612" s="54" t="n">
        <f aca="false" ca="false" dt2D="false" dtr="false" t="normal">$M612/($J612+$K612)</f>
        <v>3023.538902748957</v>
      </c>
      <c r="V612" s="52" t="n">
        <v>2027</v>
      </c>
      <c r="W612" s="56" t="n">
        <v>3559474.88</v>
      </c>
      <c r="X612" s="56" t="n">
        <f aca="false" ca="false" dt2D="false" dtr="false" t="normal">+(J612*12.71+K612*25.41)*12</f>
        <v>654143.028</v>
      </c>
      <c r="Y612" s="56" t="n">
        <f aca="false" ca="false" dt2D="false" dtr="false" t="normal">+(J612*12.71+K612*25.41)*12*30</f>
        <v>19624290.84</v>
      </c>
      <c r="Z612" s="72" t="n">
        <f aca="false" ca="true" dt2D="false" dtr="false" t="normal">SUBTOTAL(9, AA612:AO612)</f>
        <v>12967656</v>
      </c>
      <c r="AA612" s="63" t="n"/>
      <c r="AB612" s="63" t="n"/>
      <c r="AC612" s="63" t="n"/>
      <c r="AD612" s="63" t="n"/>
      <c r="AE612" s="58" t="n"/>
      <c r="AF612" s="58" t="n"/>
      <c r="AG612" s="58" t="n">
        <v>0</v>
      </c>
      <c r="AH612" s="58" t="n"/>
      <c r="AI612" s="63" t="n"/>
      <c r="AJ612" s="58" t="n"/>
      <c r="AK612" s="63" t="n"/>
      <c r="AL612" s="63" t="n"/>
      <c r="AM612" s="58" t="n">
        <v>9955875.47</v>
      </c>
      <c r="AN612" s="58" t="n">
        <v>1034065.37</v>
      </c>
      <c r="AO612" s="58" t="n">
        <v>1977715.16</v>
      </c>
      <c r="AP612" s="4" t="n">
        <f aca="false" ca="false" dt2D="false" dtr="false" t="normal">COUNTIF(AA612:AL612, "&gt;0")</f>
        <v>0</v>
      </c>
      <c r="AQ612" s="4" t="n">
        <f aca="false" ca="false" dt2D="false" dtr="false" t="normal">COUNTIF(AM612:AO612, "&gt;0")</f>
        <v>3</v>
      </c>
      <c r="AR612" s="4" t="n">
        <f aca="false" ca="false" dt2D="false" dtr="false" t="normal">+AP612+AQ612</f>
        <v>3</v>
      </c>
    </row>
    <row customHeight="true" ht="12.75" outlineLevel="0" r="613">
      <c r="A613" s="49" t="n">
        <f aca="false" ca="false" dt2D="false" dtr="false" t="normal">+A612+1</f>
        <v>588</v>
      </c>
      <c r="B613" s="49" t="n">
        <f aca="false" ca="false" dt2D="false" dtr="false" t="normal">+B612+1</f>
        <v>81</v>
      </c>
      <c r="C613" s="50" t="s">
        <v>115</v>
      </c>
      <c r="D613" s="49" t="s">
        <v>730</v>
      </c>
      <c r="E613" s="53" t="s">
        <v>85</v>
      </c>
      <c r="F613" s="52" t="s">
        <v>56</v>
      </c>
      <c r="G613" s="52" t="n">
        <v>4</v>
      </c>
      <c r="H613" s="52" t="n">
        <v>3</v>
      </c>
      <c r="I613" s="53" t="n">
        <v>2072.4</v>
      </c>
      <c r="J613" s="53" t="n">
        <v>2072.4</v>
      </c>
      <c r="K613" s="53" t="n">
        <v>0</v>
      </c>
      <c r="L613" s="51" t="n">
        <v>81</v>
      </c>
      <c r="M613" s="54" t="n">
        <f aca="false" ca="false" dt2D="false" dtr="false" t="normal">SUM(N613:R613)</f>
        <v>9467532.629999999</v>
      </c>
      <c r="N613" s="54" t="n"/>
      <c r="O613" s="54" t="n">
        <v>1417739.33</v>
      </c>
      <c r="P613" s="54" t="n">
        <v>0</v>
      </c>
      <c r="Q613" s="54" t="n">
        <v>2190721.388</v>
      </c>
      <c r="R613" s="54" t="n">
        <v>5859071.912</v>
      </c>
      <c r="S613" s="54" t="n">
        <f aca="false" ca="false" dt2D="false" dtr="false" t="normal">+Z613-M613</f>
        <v>0</v>
      </c>
      <c r="T613" s="54" t="n">
        <f aca="false" ca="false" dt2D="false" dtr="false" t="normal">$M613/($J613+$K613)</f>
        <v>4568.390576143601</v>
      </c>
      <c r="U613" s="54" t="n">
        <f aca="false" ca="false" dt2D="false" dtr="false" t="normal">$M613/($J613+$K613)</f>
        <v>4568.390576143601</v>
      </c>
      <c r="V613" s="52" t="n">
        <v>2027</v>
      </c>
      <c r="W613" s="56" t="n">
        <v>1874638.94</v>
      </c>
      <c r="X613" s="56" t="n">
        <f aca="false" ca="false" dt2D="false" dtr="false" t="normal">+(J613*12.71+K613*25.41)*12</f>
        <v>316082.44800000003</v>
      </c>
      <c r="Y613" s="56" t="n">
        <f aca="false" ca="false" dt2D="false" dtr="false" t="normal">+(J613*12.71+K613*25.41)*12*30</f>
        <v>9482473.440000001</v>
      </c>
      <c r="Z613" s="72" t="n">
        <f aca="false" ca="true" dt2D="false" dtr="false" t="normal">SUBTOTAL(9, AA613:AO613)</f>
        <v>9467532.629999999</v>
      </c>
      <c r="AA613" s="58" t="n"/>
      <c r="AB613" s="58" t="n">
        <v>2379611.8</v>
      </c>
      <c r="AC613" s="58" t="n"/>
      <c r="AD613" s="58" t="n">
        <v>1918012.67</v>
      </c>
      <c r="AE613" s="58" t="n"/>
      <c r="AF613" s="58" t="n"/>
      <c r="AG613" s="58" t="n">
        <v>0</v>
      </c>
      <c r="AH613" s="58" t="n"/>
      <c r="AI613" s="63" t="n"/>
      <c r="AJ613" s="58" t="n"/>
      <c r="AK613" s="63" t="n"/>
      <c r="AL613" s="63" t="n"/>
      <c r="AM613" s="58" t="n">
        <v>3993257.62</v>
      </c>
      <c r="AN613" s="58" t="n">
        <v>404702.83</v>
      </c>
      <c r="AO613" s="58" t="n">
        <v>771947.71</v>
      </c>
      <c r="AP613" s="4" t="n">
        <f aca="false" ca="false" dt2D="false" dtr="false" t="normal">COUNTIF(AA613:AL613, "&gt;0")</f>
        <v>2</v>
      </c>
      <c r="AQ613" s="4" t="n">
        <f aca="false" ca="false" dt2D="false" dtr="false" t="normal">COUNTIF(AM613:AO613, "&gt;0")</f>
        <v>3</v>
      </c>
      <c r="AR613" s="4" t="n">
        <f aca="false" ca="false" dt2D="false" dtr="false" t="normal">+AP613+AQ613</f>
        <v>5</v>
      </c>
    </row>
    <row customHeight="true" ht="12.75" outlineLevel="0" r="614">
      <c r="A614" s="49" t="n">
        <f aca="false" ca="false" dt2D="false" dtr="false" t="normal">+A613+1</f>
        <v>589</v>
      </c>
      <c r="B614" s="49" t="n">
        <f aca="false" ca="false" dt2D="false" dtr="false" t="normal">+B613+1</f>
        <v>82</v>
      </c>
      <c r="C614" s="50" t="s">
        <v>115</v>
      </c>
      <c r="D614" s="49" t="s">
        <v>731</v>
      </c>
      <c r="E614" s="53" t="s">
        <v>98</v>
      </c>
      <c r="F614" s="52" t="s">
        <v>56</v>
      </c>
      <c r="G614" s="52" t="n">
        <v>4</v>
      </c>
      <c r="H614" s="52" t="n">
        <v>3</v>
      </c>
      <c r="I614" s="53" t="n">
        <v>1804.2</v>
      </c>
      <c r="J614" s="53" t="n">
        <v>1804.2</v>
      </c>
      <c r="K614" s="53" t="n">
        <v>0</v>
      </c>
      <c r="L614" s="51" t="n">
        <v>96</v>
      </c>
      <c r="M614" s="54" t="n">
        <f aca="false" ca="false" dt2D="false" dtr="false" t="normal">SUM(N614:R614)</f>
        <v>14214840.759999998</v>
      </c>
      <c r="N614" s="54" t="n"/>
      <c r="O614" s="54" t="n">
        <v>6223695.106</v>
      </c>
      <c r="P614" s="54" t="n">
        <v>0</v>
      </c>
      <c r="Q614" s="54" t="n">
        <v>275176.584</v>
      </c>
      <c r="R614" s="54" t="n">
        <v>7715969.07</v>
      </c>
      <c r="S614" s="54" t="n">
        <f aca="false" ca="false" dt2D="false" dtr="false" t="normal">+Z614-M614</f>
        <v>0</v>
      </c>
      <c r="T614" s="54" t="n">
        <f aca="false" ca="false" dt2D="false" dtr="false" t="normal">$M614/($J614+$K614)</f>
        <v>7878.750005542622</v>
      </c>
      <c r="U614" s="54" t="n">
        <f aca="false" ca="false" dt2D="false" dtr="false" t="normal">$M614/($J614+$K614)</f>
        <v>7878.750005542622</v>
      </c>
      <c r="V614" s="52" t="n">
        <v>2027</v>
      </c>
      <c r="W614" s="56" t="n">
        <v>0</v>
      </c>
      <c r="X614" s="56" t="n">
        <f aca="false" ca="false" dt2D="false" dtr="false" t="normal">+(J614*12.71+K614*25.41)*12</f>
        <v>275176.58400000003</v>
      </c>
      <c r="Y614" s="56" t="n">
        <f aca="false" ca="false" dt2D="false" dtr="false" t="normal">+(J614*12.71+K614*25.41)*12*30-'[3]Лист1'!$AQ$554</f>
        <v>7715969.070000001</v>
      </c>
      <c r="Z614" s="72" t="n">
        <f aca="false" ca="true" dt2D="false" dtr="false" t="normal">SUBTOTAL(9, AA614:AO614)</f>
        <v>14214840.76</v>
      </c>
      <c r="AA614" s="58" t="n"/>
      <c r="AB614" s="58" t="n"/>
      <c r="AC614" s="58" t="n"/>
      <c r="AD614" s="58" t="n"/>
      <c r="AE614" s="58" t="n"/>
      <c r="AF614" s="58" t="n"/>
      <c r="AG614" s="58" t="n">
        <v>0</v>
      </c>
      <c r="AH614" s="58" t="n"/>
      <c r="AI614" s="58" t="n"/>
      <c r="AJ614" s="58" t="n"/>
      <c r="AK614" s="58" t="n">
        <v>12380472.41</v>
      </c>
      <c r="AL614" s="58" t="n"/>
      <c r="AM614" s="58" t="n">
        <v>1421484.08</v>
      </c>
      <c r="AN614" s="58" t="n">
        <v>142148.41</v>
      </c>
      <c r="AO614" s="58" t="n">
        <v>270735.86</v>
      </c>
      <c r="AP614" s="4" t="n">
        <f aca="false" ca="false" dt2D="false" dtr="false" t="normal">COUNTIF(AA614:AL614, "&gt;0")</f>
        <v>1</v>
      </c>
      <c r="AQ614" s="4" t="n">
        <f aca="false" ca="false" dt2D="false" dtr="false" t="normal">COUNTIF(AM614:AO614, "&gt;0")</f>
        <v>3</v>
      </c>
      <c r="AR614" s="4" t="n">
        <f aca="false" ca="false" dt2D="false" dtr="false" t="normal">+AP614+AQ614</f>
        <v>4</v>
      </c>
    </row>
    <row customHeight="true" ht="12.75" outlineLevel="0" r="615">
      <c r="A615" s="49" t="n">
        <f aca="false" ca="false" dt2D="false" dtr="false" t="normal">+A614+1</f>
        <v>590</v>
      </c>
      <c r="B615" s="49" t="n">
        <f aca="false" ca="false" dt2D="false" dtr="false" t="normal">+B614+1</f>
        <v>83</v>
      </c>
      <c r="C615" s="50" t="s">
        <v>115</v>
      </c>
      <c r="D615" s="49" t="s">
        <v>732</v>
      </c>
      <c r="E615" s="53" t="s">
        <v>136</v>
      </c>
      <c r="F615" s="52" t="s">
        <v>56</v>
      </c>
      <c r="G615" s="52" t="n">
        <v>5</v>
      </c>
      <c r="H615" s="52" t="n">
        <v>4</v>
      </c>
      <c r="I615" s="53" t="n">
        <v>4300.8</v>
      </c>
      <c r="J615" s="53" t="n">
        <v>4300.8</v>
      </c>
      <c r="K615" s="53" t="n">
        <v>0</v>
      </c>
      <c r="L615" s="51" t="n">
        <v>196</v>
      </c>
      <c r="M615" s="54" t="n">
        <f aca="false" ca="false" dt2D="false" dtr="false" t="normal">SUM(N615:R615)</f>
        <v>33292636.748320006</v>
      </c>
      <c r="N615" s="54" t="n"/>
      <c r="O615" s="54" t="n">
        <v>5908333.54999995</v>
      </c>
      <c r="P615" s="54" t="n">
        <v>0</v>
      </c>
      <c r="Q615" s="54" t="n">
        <v>4118112.698</v>
      </c>
      <c r="R615" s="54" t="n">
        <v>23266190.5003201</v>
      </c>
      <c r="S615" s="54" t="n">
        <f aca="false" ca="false" dt2D="false" dtr="false" t="normal">+Z615-M615</f>
        <v>0</v>
      </c>
      <c r="T615" s="54" t="n">
        <f aca="false" ca="false" dt2D="false" dtr="false" t="normal">$M615/($J615+$K615)</f>
        <v>7741.033470126489</v>
      </c>
      <c r="U615" s="54" t="n">
        <f aca="false" ca="false" dt2D="false" dtr="false" t="normal">$M615/($J615+$K615)</f>
        <v>7741.033470126489</v>
      </c>
      <c r="V615" s="52" t="n">
        <v>2027</v>
      </c>
      <c r="W615" s="56" t="n">
        <v>3448220.09</v>
      </c>
      <c r="X615" s="56" t="n">
        <f aca="false" ca="false" dt2D="false" dtr="false" t="normal">+(J615*12.98+K615*25.97)*12</f>
        <v>669892.608</v>
      </c>
      <c r="Y615" s="56" t="n">
        <f aca="false" ca="false" dt2D="false" dtr="false" t="normal">+(J615*12.98+K615*25.97)*12*30</f>
        <v>20096778.240000002</v>
      </c>
      <c r="Z615" s="72" t="n">
        <f aca="false" ca="true" dt2D="false" dtr="false" t="normal">SUBTOTAL(9, AA615:AO615)</f>
        <v>33292636.748320002</v>
      </c>
      <c r="AA615" s="58" t="n">
        <v>12211643</v>
      </c>
      <c r="AB615" s="58" t="n">
        <v>4938348.98</v>
      </c>
      <c r="AC615" s="58" t="n">
        <v>5220182.89</v>
      </c>
      <c r="AD615" s="58" t="n">
        <v>3980403.82</v>
      </c>
      <c r="AE615" s="58" t="n">
        <v>1741469.5</v>
      </c>
      <c r="AF615" s="58" t="n"/>
      <c r="AG615" s="58" t="n">
        <v>0</v>
      </c>
      <c r="AH615" s="58" t="n"/>
      <c r="AI615" s="63" t="n"/>
      <c r="AJ615" s="58" t="n"/>
      <c r="AK615" s="63" t="n"/>
      <c r="AL615" s="63" t="n"/>
      <c r="AM615" s="62" t="n">
        <v>2878242.44736</v>
      </c>
      <c r="AN615" s="62" t="n">
        <v>301061.16096</v>
      </c>
      <c r="AO615" s="62" t="n">
        <v>2021284.95</v>
      </c>
      <c r="AP615" s="4" t="n">
        <f aca="false" ca="false" dt2D="false" dtr="false" t="normal">COUNTIF(AA615:AL615, "&gt;0")</f>
        <v>5</v>
      </c>
      <c r="AQ615" s="4" t="n">
        <f aca="false" ca="false" dt2D="false" dtr="false" t="normal">COUNTIF(AM615:AO615, "&gt;0")</f>
        <v>3</v>
      </c>
      <c r="AR615" s="4" t="n">
        <f aca="false" ca="false" dt2D="false" dtr="false" t="normal">+AP615+AQ615</f>
        <v>8</v>
      </c>
    </row>
    <row customHeight="true" ht="12.75" outlineLevel="0" r="616">
      <c r="A616" s="49" t="n">
        <f aca="false" ca="false" dt2D="false" dtr="false" t="normal">+A615+1</f>
        <v>591</v>
      </c>
      <c r="B616" s="49" t="n">
        <f aca="false" ca="false" dt2D="false" dtr="false" t="normal">+B615+1</f>
        <v>84</v>
      </c>
      <c r="C616" s="50" t="s">
        <v>115</v>
      </c>
      <c r="D616" s="49" t="s">
        <v>733</v>
      </c>
      <c r="E616" s="53" t="s">
        <v>154</v>
      </c>
      <c r="F616" s="52" t="s">
        <v>56</v>
      </c>
      <c r="G616" s="52" t="n">
        <v>5</v>
      </c>
      <c r="H616" s="52" t="n">
        <v>2</v>
      </c>
      <c r="I616" s="53" t="n">
        <v>2354.6</v>
      </c>
      <c r="J616" s="53" t="n">
        <v>2141.8</v>
      </c>
      <c r="K616" s="53" t="n">
        <v>0</v>
      </c>
      <c r="L616" s="51" t="n">
        <v>96</v>
      </c>
      <c r="M616" s="54" t="n">
        <f aca="false" ca="false" dt2D="false" dtr="false" t="normal">SUM(N616:R616)</f>
        <v>2823684.87</v>
      </c>
      <c r="N616" s="54" t="n"/>
      <c r="O616" s="54" t="n"/>
      <c r="P616" s="54" t="n">
        <v>0</v>
      </c>
      <c r="Q616" s="54" t="n">
        <v>326667.336</v>
      </c>
      <c r="R616" s="54" t="n">
        <v>2497017.534</v>
      </c>
      <c r="S616" s="54" t="n">
        <f aca="false" ca="false" dt2D="false" dtr="false" t="normal">+Z616-M616</f>
        <v>0</v>
      </c>
      <c r="T616" s="54" t="n">
        <f aca="false" ca="false" dt2D="false" dtr="false" t="normal">$M616/($J616+$K616)</f>
        <v>1318.370001867588</v>
      </c>
      <c r="U616" s="54" t="n">
        <f aca="false" ca="false" dt2D="false" dtr="false" t="normal">$M616/($J616+$K616)</f>
        <v>1318.370001867588</v>
      </c>
      <c r="V616" s="52" t="n">
        <v>2027</v>
      </c>
      <c r="W616" s="56" t="n">
        <v>0</v>
      </c>
      <c r="X616" s="56" t="n">
        <f aca="false" ca="false" dt2D="false" dtr="false" t="normal">+(J616*12.71+K616*25.41)*12</f>
        <v>326667.33600000007</v>
      </c>
      <c r="Y616" s="56" t="n">
        <f aca="false" ca="false" dt2D="false" dtr="false" t="normal">+(J616*12.71+K616*25.41)*12*30-'[3]Лист1'!$AQ$560</f>
        <v>3950486.7700000023</v>
      </c>
      <c r="Z616" s="72" t="n">
        <f aca="false" ca="true" dt2D="false" dtr="false" t="normal">SUBTOTAL(9, AA616:AO616)</f>
        <v>2823684.87</v>
      </c>
      <c r="AA616" s="58" t="n"/>
      <c r="AB616" s="58" t="n">
        <v>2459299.63</v>
      </c>
      <c r="AC616" s="58" t="n"/>
      <c r="AD616" s="58" t="n"/>
      <c r="AE616" s="58" t="n"/>
      <c r="AF616" s="58" t="n"/>
      <c r="AG616" s="58" t="n">
        <v>0</v>
      </c>
      <c r="AH616" s="58" t="n"/>
      <c r="AI616" s="58" t="n"/>
      <c r="AJ616" s="58" t="n"/>
      <c r="AK616" s="58" t="n"/>
      <c r="AL616" s="58" t="n"/>
      <c r="AM616" s="58" t="n">
        <v>282368.49</v>
      </c>
      <c r="AN616" s="58" t="n">
        <v>28236.85</v>
      </c>
      <c r="AO616" s="58" t="n">
        <v>53779.9</v>
      </c>
      <c r="AP616" s="4" t="n">
        <f aca="false" ca="false" dt2D="false" dtr="false" t="normal">COUNTIF(AA616:AL616, "&gt;0")</f>
        <v>1</v>
      </c>
      <c r="AQ616" s="4" t="n">
        <f aca="false" ca="false" dt2D="false" dtr="false" t="normal">COUNTIF(AM616:AO616, "&gt;0")</f>
        <v>3</v>
      </c>
      <c r="AR616" s="4" t="n">
        <f aca="false" ca="false" dt2D="false" dtr="false" t="normal">+AP616+AQ616</f>
        <v>4</v>
      </c>
    </row>
    <row customHeight="true" ht="12.75" outlineLevel="0" r="617">
      <c r="A617" s="49" t="n">
        <f aca="false" ca="false" dt2D="false" dtr="false" t="normal">+A616+1</f>
        <v>592</v>
      </c>
      <c r="B617" s="49" t="n">
        <f aca="false" ca="false" dt2D="false" dtr="false" t="normal">+B616+1</f>
        <v>85</v>
      </c>
      <c r="C617" s="50" t="s">
        <v>115</v>
      </c>
      <c r="D617" s="49" t="s">
        <v>734</v>
      </c>
      <c r="E617" s="53" t="s">
        <v>161</v>
      </c>
      <c r="F617" s="52" t="s">
        <v>56</v>
      </c>
      <c r="G617" s="52" t="n">
        <v>5</v>
      </c>
      <c r="H617" s="52" t="n">
        <v>2</v>
      </c>
      <c r="I617" s="53" t="n">
        <v>3330.25</v>
      </c>
      <c r="J617" s="53" t="n">
        <v>2549.45</v>
      </c>
      <c r="K617" s="53" t="n">
        <v>780.8</v>
      </c>
      <c r="L617" s="51" t="n">
        <v>190</v>
      </c>
      <c r="M617" s="54" t="n">
        <f aca="false" ca="false" dt2D="false" dtr="false" t="normal">SUM(N617:R617)</f>
        <v>27829236.03</v>
      </c>
      <c r="N617" s="54" t="n"/>
      <c r="O617" s="54" t="n">
        <v>6776806.536</v>
      </c>
      <c r="P617" s="54" t="n">
        <v>0</v>
      </c>
      <c r="Q617" s="54" t="n">
        <v>1839504.174</v>
      </c>
      <c r="R617" s="54" t="n">
        <v>19212925.32</v>
      </c>
      <c r="S617" s="54" t="n">
        <f aca="false" ca="false" dt2D="false" dtr="false" t="normal">+Z617-M617</f>
        <v>0</v>
      </c>
      <c r="T617" s="54" t="n">
        <f aca="false" ca="false" dt2D="false" dtr="false" t="normal">$M617/($J617+$K617)</f>
        <v>8356.500572029126</v>
      </c>
      <c r="U617" s="54" t="n">
        <f aca="false" ca="false" dt2D="false" dtr="false" t="normal">$M617/($J617+$K617)</f>
        <v>8356.500572029126</v>
      </c>
      <c r="V617" s="52" t="n">
        <v>2027</v>
      </c>
      <c r="W617" s="56" t="n">
        <v>1199073.33</v>
      </c>
      <c r="X617" s="56" t="n">
        <f aca="false" ca="false" dt2D="false" dtr="false" t="normal">+(J617*12.98+K617*25.97)*12</f>
        <v>640430.8439999999</v>
      </c>
      <c r="Y617" s="56" t="n">
        <f aca="false" ca="false" dt2D="false" dtr="false" t="normal">+(J617*12.98+K617*25.97)*12*30</f>
        <v>19212925.319999997</v>
      </c>
      <c r="Z617" s="72" t="n">
        <f aca="false" ca="true" dt2D="false" dtr="false" t="normal">SUBTOTAL(9, AA617:AO617)</f>
        <v>27829236.029999997</v>
      </c>
      <c r="AA617" s="58" t="n">
        <v>9455874.28</v>
      </c>
      <c r="AB617" s="58" t="n">
        <v>3823925.01</v>
      </c>
      <c r="AC617" s="58" t="n"/>
      <c r="AD617" s="58" t="n">
        <v>3082156.77</v>
      </c>
      <c r="AE617" s="58" t="n">
        <v>1348476.75</v>
      </c>
      <c r="AF617" s="58" t="n"/>
      <c r="AG617" s="58" t="n">
        <v>0</v>
      </c>
      <c r="AH617" s="58" t="n"/>
      <c r="AI617" s="63" t="n"/>
      <c r="AJ617" s="58" t="n"/>
      <c r="AK617" s="63" t="n"/>
      <c r="AL617" s="63" t="n"/>
      <c r="AM617" s="58" t="n">
        <v>7865557.96</v>
      </c>
      <c r="AN617" s="58" t="n">
        <v>776492.08</v>
      </c>
      <c r="AO617" s="58" t="n">
        <v>1476753.18</v>
      </c>
      <c r="AP617" s="4" t="n">
        <f aca="false" ca="false" dt2D="false" dtr="false" t="normal">COUNTIF(AA617:AL617, "&gt;0")</f>
        <v>4</v>
      </c>
      <c r="AQ617" s="4" t="n">
        <f aca="false" ca="false" dt2D="false" dtr="false" t="normal">COUNTIF(AM617:AO617, "&gt;0")</f>
        <v>3</v>
      </c>
      <c r="AR617" s="4" t="n">
        <f aca="false" ca="false" dt2D="false" dtr="false" t="normal">+AP617+AQ617</f>
        <v>7</v>
      </c>
    </row>
    <row customHeight="true" ht="12.75" outlineLevel="0" r="618">
      <c r="A618" s="49" t="n">
        <f aca="false" ca="false" dt2D="false" dtr="false" t="normal">+A617+1</f>
        <v>593</v>
      </c>
      <c r="B618" s="49" t="n">
        <f aca="false" ca="false" dt2D="false" dtr="false" t="normal">+B617+1</f>
        <v>86</v>
      </c>
      <c r="C618" s="50" t="s">
        <v>115</v>
      </c>
      <c r="D618" s="49" t="s">
        <v>735</v>
      </c>
      <c r="E618" s="53" t="s">
        <v>65</v>
      </c>
      <c r="F618" s="52" t="s">
        <v>56</v>
      </c>
      <c r="G618" s="52" t="n">
        <v>4</v>
      </c>
      <c r="H618" s="52" t="n">
        <v>6</v>
      </c>
      <c r="I618" s="53" t="n">
        <v>3968.9</v>
      </c>
      <c r="J618" s="53" t="n">
        <v>3725.7</v>
      </c>
      <c r="K618" s="53" t="n">
        <v>243.2</v>
      </c>
      <c r="L618" s="51" t="n">
        <v>159</v>
      </c>
      <c r="M618" s="54" t="n">
        <f aca="false" ca="false" dt2D="false" dtr="false" t="normal">SUM(N618:R618)</f>
        <v>31269970.890000004</v>
      </c>
      <c r="N618" s="54" t="n"/>
      <c r="O618" s="54" t="n">
        <v>1451739.65</v>
      </c>
      <c r="P618" s="54" t="n">
        <v>0</v>
      </c>
      <c r="Q618" s="54" t="n">
        <v>642400.308</v>
      </c>
      <c r="R618" s="54" t="n">
        <v>29175830.932</v>
      </c>
      <c r="S618" s="54" t="n">
        <f aca="false" ca="false" dt2D="false" dtr="false" t="normal">+Z618-M618</f>
        <v>0</v>
      </c>
      <c r="T618" s="54" t="n">
        <f aca="false" ca="false" dt2D="false" dtr="false" t="normal">$M618/($J618+$K618)</f>
        <v>7878.750003779386</v>
      </c>
      <c r="U618" s="54" t="n">
        <f aca="false" ca="false" dt2D="false" dtr="false" t="normal">$M618/($J618+$K618)</f>
        <v>7878.750003779386</v>
      </c>
      <c r="V618" s="52" t="n">
        <v>2027</v>
      </c>
      <c r="W618" s="56" t="n">
        <v>0</v>
      </c>
      <c r="X618" s="56" t="n">
        <f aca="false" ca="false" dt2D="false" dtr="false" t="normal">+(J618*12.71+K618*25.41)*12</f>
        <v>642400.3080000001</v>
      </c>
      <c r="Y618" s="56" t="n">
        <f aca="false" ca="false" dt2D="false" dtr="false" t="normal">+(J618*12.71+K618*25.41)*12*30-'[3]Лист1'!$AQ$577</f>
        <v>5317095.660000002</v>
      </c>
      <c r="Z618" s="72" t="n">
        <f aca="false" ca="true" dt2D="false" dtr="false" t="normal">SUBTOTAL(9, AA618:AO618)</f>
        <v>31269970.89</v>
      </c>
      <c r="AA618" s="58" t="n"/>
      <c r="AB618" s="58" t="n"/>
      <c r="AC618" s="58" t="n"/>
      <c r="AD618" s="58" t="n"/>
      <c r="AE618" s="58" t="n"/>
      <c r="AF618" s="58" t="n"/>
      <c r="AG618" s="58" t="n">
        <v>0</v>
      </c>
      <c r="AH618" s="58" t="n"/>
      <c r="AI618" s="58" t="n"/>
      <c r="AJ618" s="58" t="n"/>
      <c r="AK618" s="58" t="n">
        <v>27234706.22</v>
      </c>
      <c r="AL618" s="58" t="n"/>
      <c r="AM618" s="58" t="n">
        <v>3126997.09</v>
      </c>
      <c r="AN618" s="58" t="n">
        <v>312699.71</v>
      </c>
      <c r="AO618" s="58" t="n">
        <v>595567.87</v>
      </c>
      <c r="AP618" s="4" t="n">
        <f aca="false" ca="false" dt2D="false" dtr="false" t="normal">COUNTIF(AA618:AL618, "&gt;0")</f>
        <v>1</v>
      </c>
      <c r="AQ618" s="4" t="n">
        <f aca="false" ca="false" dt2D="false" dtr="false" t="normal">COUNTIF(AM618:AO618, "&gt;0")</f>
        <v>3</v>
      </c>
      <c r="AR618" s="4" t="n">
        <f aca="false" ca="false" dt2D="false" dtr="false" t="normal">+AP618+AQ618</f>
        <v>4</v>
      </c>
    </row>
    <row customHeight="true" ht="12.75" outlineLevel="0" r="619">
      <c r="A619" s="49" t="n">
        <f aca="false" ca="false" dt2D="false" dtr="false" t="normal">+A618+1</f>
        <v>594</v>
      </c>
      <c r="B619" s="49" t="n">
        <f aca="false" ca="false" dt2D="false" dtr="false" t="normal">+B618+1</f>
        <v>87</v>
      </c>
      <c r="C619" s="50" t="s">
        <v>115</v>
      </c>
      <c r="D619" s="49" t="s">
        <v>736</v>
      </c>
      <c r="E619" s="53" t="s">
        <v>132</v>
      </c>
      <c r="F619" s="52" t="s">
        <v>56</v>
      </c>
      <c r="G619" s="52" t="n">
        <v>4</v>
      </c>
      <c r="H619" s="52" t="n">
        <v>6</v>
      </c>
      <c r="I619" s="53" t="n">
        <v>5045</v>
      </c>
      <c r="J619" s="53" t="n">
        <v>5045</v>
      </c>
      <c r="K619" s="53" t="n">
        <v>0</v>
      </c>
      <c r="L619" s="51" t="n">
        <v>218</v>
      </c>
      <c r="M619" s="54" t="n">
        <f aca="false" ca="false" dt2D="false" dtr="false" t="normal">SUM(N619:R619)</f>
        <v>39053513.86299999</v>
      </c>
      <c r="N619" s="54" t="n"/>
      <c r="O619" s="54" t="n">
        <v>4703475.27</v>
      </c>
      <c r="P619" s="54" t="n">
        <v>0</v>
      </c>
      <c r="Q619" s="54" t="n">
        <v>5043668.05</v>
      </c>
      <c r="R619" s="54" t="n">
        <v>29306370.543</v>
      </c>
      <c r="S619" s="54" t="n">
        <f aca="false" ca="false" dt2D="false" dtr="false" t="normal">+Z619-M619</f>
        <v>0</v>
      </c>
      <c r="T619" s="54" t="n">
        <f aca="false" ca="false" dt2D="false" dtr="false" t="normal">$M619/($J619+$K619)</f>
        <v>7741.033471357778</v>
      </c>
      <c r="U619" s="54" t="n">
        <f aca="false" ca="false" dt2D="false" dtr="false" t="normal">$M619/($J619+$K619)</f>
        <v>7741.033471357778</v>
      </c>
      <c r="V619" s="52" t="n">
        <v>2027</v>
      </c>
      <c r="W619" s="56" t="n">
        <v>4257858.85</v>
      </c>
      <c r="X619" s="56" t="n">
        <f aca="false" ca="false" dt2D="false" dtr="false" t="normal">+(J619*12.98+K619*25.97)*12</f>
        <v>785809.2</v>
      </c>
      <c r="Y619" s="56" t="n">
        <f aca="false" ca="false" dt2D="false" dtr="false" t="normal">+(J619*12.98+K619*25.97)*12*30</f>
        <v>23574276</v>
      </c>
      <c r="Z619" s="72" t="n">
        <f aca="false" ca="true" dt2D="false" dtr="false" t="normal">SUBTOTAL(9, AA619:AO619)</f>
        <v>39053513.86299999</v>
      </c>
      <c r="AA619" s="58" t="n">
        <v>14324716.09</v>
      </c>
      <c r="AB619" s="58" t="n">
        <v>5792868.91</v>
      </c>
      <c r="AC619" s="58" t="n">
        <v>6123470.68</v>
      </c>
      <c r="AD619" s="58" t="n">
        <v>4669163.25</v>
      </c>
      <c r="AE619" s="58" t="n">
        <v>2042809.15</v>
      </c>
      <c r="AF619" s="58" t="n"/>
      <c r="AG619" s="58" t="n">
        <v>0</v>
      </c>
      <c r="AH619" s="58" t="n"/>
      <c r="AI619" s="63" t="n"/>
      <c r="AJ619" s="58" t="n"/>
      <c r="AK619" s="63" t="n"/>
      <c r="AL619" s="63" t="n"/>
      <c r="AM619" s="62" t="n">
        <v>3376286.539</v>
      </c>
      <c r="AN619" s="62" t="n">
        <v>353156.054</v>
      </c>
      <c r="AO619" s="62" t="n">
        <v>2371043.19</v>
      </c>
      <c r="AP619" s="4" t="n">
        <f aca="false" ca="false" dt2D="false" dtr="false" t="normal">COUNTIF(AA619:AL619, "&gt;0")</f>
        <v>5</v>
      </c>
      <c r="AQ619" s="4" t="n">
        <f aca="false" ca="false" dt2D="false" dtr="false" t="normal">COUNTIF(AM619:AO619, "&gt;0")</f>
        <v>3</v>
      </c>
      <c r="AR619" s="4" t="n">
        <f aca="false" ca="false" dt2D="false" dtr="false" t="normal">+AP619+AQ619</f>
        <v>8</v>
      </c>
    </row>
    <row customHeight="true" ht="12.75" outlineLevel="0" r="620">
      <c r="A620" s="49" t="n">
        <f aca="false" ca="false" dt2D="false" dtr="false" t="normal">+A619+1</f>
        <v>595</v>
      </c>
      <c r="B620" s="49" t="n">
        <f aca="false" ca="false" dt2D="false" dtr="false" t="normal">+B619+1</f>
        <v>88</v>
      </c>
      <c r="C620" s="50" t="s">
        <v>115</v>
      </c>
      <c r="D620" s="49" t="s">
        <v>737</v>
      </c>
      <c r="E620" s="53" t="s">
        <v>128</v>
      </c>
      <c r="F620" s="52" t="s">
        <v>56</v>
      </c>
      <c r="G620" s="52" t="n">
        <v>4</v>
      </c>
      <c r="H620" s="52" t="n">
        <v>4</v>
      </c>
      <c r="I620" s="53" t="n">
        <v>3363.2</v>
      </c>
      <c r="J620" s="53" t="n">
        <v>3294.1</v>
      </c>
      <c r="K620" s="53" t="n">
        <v>69.0999999999999</v>
      </c>
      <c r="L620" s="51" t="n">
        <v>114</v>
      </c>
      <c r="M620" s="54" t="n">
        <f aca="false" ca="false" dt2D="false" dtr="false" t="normal">SUM(N620:R620)</f>
        <v>24643044.767280005</v>
      </c>
      <c r="N620" s="54" t="n"/>
      <c r="O620" s="54" t="n">
        <v>3020936.24</v>
      </c>
      <c r="P620" s="54" t="n">
        <v>0</v>
      </c>
      <c r="Q620" s="54" t="n">
        <v>3349442.564</v>
      </c>
      <c r="R620" s="54" t="n">
        <v>18272665.96328</v>
      </c>
      <c r="S620" s="54" t="n">
        <f aca="false" ca="false" dt2D="false" dtr="false" t="normal">+Z620-M620</f>
        <v>0</v>
      </c>
      <c r="T620" s="54" t="n">
        <f aca="false" ca="false" dt2D="false" dtr="false" t="normal">$M620/($J620+$K620)</f>
        <v>7327.261170099907</v>
      </c>
      <c r="U620" s="54" t="n">
        <f aca="false" ca="false" dt2D="false" dtr="false" t="normal">$M620/($J620+$K620)</f>
        <v>7327.261170099907</v>
      </c>
      <c r="V620" s="52" t="n">
        <v>2027</v>
      </c>
      <c r="W620" s="56" t="n">
        <v>2825956.46</v>
      </c>
      <c r="X620" s="56" t="n">
        <f aca="false" ca="false" dt2D="false" dtr="false" t="normal">+(J620*12.71+K620*25.41)*12</f>
        <v>523486.10399999993</v>
      </c>
      <c r="Y620" s="56" t="n">
        <f aca="false" ca="false" dt2D="false" dtr="false" t="normal">+(J620*12.71+K620*25.41)*12*30</f>
        <v>15704583.119999997</v>
      </c>
      <c r="Z620" s="72" t="n">
        <f aca="false" ca="true" dt2D="false" dtr="false" t="normal">SUBTOTAL(9, AA620:AO620)</f>
        <v>24643044.767280005</v>
      </c>
      <c r="AA620" s="58" t="n">
        <v>9549432.14</v>
      </c>
      <c r="AB620" s="58" t="n">
        <v>3861759.5</v>
      </c>
      <c r="AC620" s="58" t="n">
        <v>4082151.95</v>
      </c>
      <c r="AD620" s="58" t="n">
        <v>3112652.1</v>
      </c>
      <c r="AE620" s="58" t="n"/>
      <c r="AF620" s="58" t="n"/>
      <c r="AG620" s="58" t="n">
        <v>0</v>
      </c>
      <c r="AH620" s="58" t="n"/>
      <c r="AI620" s="63" t="n"/>
      <c r="AJ620" s="58" t="n"/>
      <c r="AK620" s="63" t="n"/>
      <c r="AL620" s="63" t="n"/>
      <c r="AM620" s="62" t="n">
        <v>2250768.46144</v>
      </c>
      <c r="AN620" s="62" t="n">
        <v>235428.03584</v>
      </c>
      <c r="AO620" s="62" t="n">
        <v>1550852.58</v>
      </c>
      <c r="AP620" s="4" t="n">
        <f aca="false" ca="false" dt2D="false" dtr="false" t="normal">COUNTIF(AA620:AL620, "&gt;0")</f>
        <v>4</v>
      </c>
      <c r="AQ620" s="4" t="n">
        <f aca="false" ca="false" dt2D="false" dtr="false" t="normal">COUNTIF(AM620:AO620, "&gt;0")</f>
        <v>3</v>
      </c>
      <c r="AR620" s="4" t="n">
        <f aca="false" ca="false" dt2D="false" dtr="false" t="normal">+AP620+AQ620</f>
        <v>7</v>
      </c>
    </row>
    <row customHeight="true" ht="12.75" outlineLevel="0" r="621">
      <c r="A621" s="49" t="n">
        <f aca="false" ca="false" dt2D="false" dtr="false" t="normal">+A620+1</f>
        <v>596</v>
      </c>
      <c r="B621" s="49" t="n">
        <f aca="false" ca="false" dt2D="false" dtr="false" t="normal">+B620+1</f>
        <v>89</v>
      </c>
      <c r="C621" s="50" t="s">
        <v>115</v>
      </c>
      <c r="D621" s="49" t="s">
        <v>738</v>
      </c>
      <c r="E621" s="53" t="s">
        <v>58</v>
      </c>
      <c r="F621" s="52" t="s">
        <v>56</v>
      </c>
      <c r="G621" s="52" t="n">
        <v>9</v>
      </c>
      <c r="H621" s="52" t="n">
        <v>1</v>
      </c>
      <c r="I621" s="53" t="n">
        <v>2018.8</v>
      </c>
      <c r="J621" s="53" t="n">
        <v>1894.7</v>
      </c>
      <c r="K621" s="53" t="n">
        <v>124.1</v>
      </c>
      <c r="L621" s="51" t="n">
        <v>74</v>
      </c>
      <c r="M621" s="54" t="n">
        <f aca="false" ca="false" dt2D="false" dtr="false" t="normal">SUM(N621:R621)</f>
        <v>14847737.643599998</v>
      </c>
      <c r="N621" s="54" t="n"/>
      <c r="O621" s="54" t="n">
        <v>1438060.56</v>
      </c>
      <c r="P621" s="54" t="n">
        <v>0</v>
      </c>
      <c r="Q621" s="54" t="n">
        <v>2753549.96</v>
      </c>
      <c r="R621" s="54" t="n">
        <v>10656127.1236</v>
      </c>
      <c r="S621" s="54" t="n">
        <f aca="false" ca="false" dt2D="false" dtr="false" t="normal">+Z621-M621</f>
        <v>0</v>
      </c>
      <c r="T621" s="54" t="n">
        <f aca="false" ca="false" dt2D="false" dtr="false" t="normal">$M621/($J621+$K621)</f>
        <v>7354.734319199524</v>
      </c>
      <c r="U621" s="54" t="n">
        <f aca="false" ca="false" dt2D="false" dtr="false" t="normal">$M621/($J621+$K621)</f>
        <v>7354.734319199524</v>
      </c>
      <c r="V621" s="52" t="n">
        <v>2027</v>
      </c>
      <c r="W621" s="56" t="n">
        <v>2326911.26</v>
      </c>
      <c r="X621" s="56" t="n">
        <f aca="false" ca="false" dt2D="false" dtr="false" t="normal">+(J621*16.89+K621*28.62)*12</f>
        <v>426638.69999999995</v>
      </c>
      <c r="Y621" s="56" t="n">
        <f aca="false" ca="false" dt2D="false" dtr="false" t="normal">+(J621*16.89+K621*28.62)*12*30</f>
        <v>12799160.999999998</v>
      </c>
      <c r="Z621" s="72" t="n">
        <f aca="false" ca="true" dt2D="false" dtr="false" t="normal">SUBTOTAL(9, AA621:AO621)</f>
        <v>14847737.643599998</v>
      </c>
      <c r="AA621" s="58" t="n">
        <v>4642209.45</v>
      </c>
      <c r="AB621" s="58" t="n">
        <v>3090655.24</v>
      </c>
      <c r="AC621" s="58" t="n">
        <v>2211180.19</v>
      </c>
      <c r="AD621" s="58" t="n">
        <v>1697382.95</v>
      </c>
      <c r="AE621" s="58" t="n">
        <v>645402.87</v>
      </c>
      <c r="AF621" s="58" t="n"/>
      <c r="AG621" s="58" t="n">
        <v>0</v>
      </c>
      <c r="AH621" s="58" t="n"/>
      <c r="AI621" s="63" t="n"/>
      <c r="AJ621" s="58" t="n"/>
      <c r="AK621" s="63" t="n"/>
      <c r="AL621" s="63" t="n"/>
      <c r="AM621" s="62" t="n">
        <v>1574708.00984</v>
      </c>
      <c r="AN621" s="62" t="n">
        <v>142729.56376</v>
      </c>
      <c r="AO621" s="62" t="n">
        <v>843469.37</v>
      </c>
      <c r="AP621" s="4" t="n">
        <f aca="false" ca="false" dt2D="false" dtr="false" t="normal">COUNTIF(AA621:AL621, "&gt;0")</f>
        <v>5</v>
      </c>
      <c r="AQ621" s="4" t="n">
        <f aca="false" ca="false" dt2D="false" dtr="false" t="normal">COUNTIF(AM621:AO621, "&gt;0")</f>
        <v>3</v>
      </c>
      <c r="AR621" s="4" t="n">
        <f aca="false" ca="false" dt2D="false" dtr="false" t="normal">+AP621+AQ621</f>
        <v>8</v>
      </c>
    </row>
    <row customHeight="true" ht="12.75" outlineLevel="0" r="622">
      <c r="A622" s="49" t="n">
        <f aca="false" ca="false" dt2D="false" dtr="false" t="normal">+A621+1</f>
        <v>597</v>
      </c>
      <c r="B622" s="49" t="n">
        <f aca="false" ca="false" dt2D="false" dtr="false" t="normal">+B621+1</f>
        <v>90</v>
      </c>
      <c r="C622" s="50" t="s">
        <v>115</v>
      </c>
      <c r="D622" s="49" t="s">
        <v>739</v>
      </c>
      <c r="E622" s="53" t="s">
        <v>346</v>
      </c>
      <c r="F622" s="52" t="s">
        <v>56</v>
      </c>
      <c r="G622" s="52" t="n">
        <v>5</v>
      </c>
      <c r="H622" s="52" t="n">
        <v>4</v>
      </c>
      <c r="I622" s="53" t="n">
        <v>3251.9</v>
      </c>
      <c r="J622" s="53" t="n">
        <v>3251.9</v>
      </c>
      <c r="K622" s="53" t="n">
        <v>0</v>
      </c>
      <c r="L622" s="51" t="n">
        <v>162</v>
      </c>
      <c r="M622" s="54" t="n">
        <f aca="false" ca="false" dt2D="false" dtr="false" t="normal">SUM(N622:R622)</f>
        <v>9788222.809999999</v>
      </c>
      <c r="N622" s="54" t="n"/>
      <c r="O622" s="54" t="n">
        <v>1496367.06</v>
      </c>
      <c r="P622" s="54" t="n">
        <v>0</v>
      </c>
      <c r="Q622" s="54" t="n">
        <v>506515.944</v>
      </c>
      <c r="R622" s="54" t="n">
        <v>7785339.806</v>
      </c>
      <c r="S622" s="54" t="n">
        <f aca="false" ca="false" dt2D="false" dtr="false" t="normal">+Z622-M622</f>
        <v>0</v>
      </c>
      <c r="T622" s="54" t="n">
        <f aca="false" ca="false" dt2D="false" dtr="false" t="normal">$M622/($J622+$K622)</f>
        <v>3010.001171622743</v>
      </c>
      <c r="U622" s="54" t="n">
        <f aca="false" ca="false" dt2D="false" dtr="false" t="normal">$M622/($J622+$K622)</f>
        <v>3010.001171622743</v>
      </c>
      <c r="V622" s="52" t="n">
        <v>2027</v>
      </c>
      <c r="W622" s="56" t="n">
        <v>0</v>
      </c>
      <c r="X622" s="56" t="n">
        <f aca="false" ca="false" dt2D="false" dtr="false" t="normal">+(J622*12.98+K622*25.97)*12</f>
        <v>506515.944</v>
      </c>
      <c r="Y622" s="56" t="n">
        <f aca="false" ca="false" dt2D="false" dtr="false" t="normal">+(J622*12.98+K622*25.97)*12*30-'[3]Лист1'!$AQ$584</f>
        <v>14279943.94</v>
      </c>
      <c r="Z622" s="72" t="n">
        <f aca="false" ca="true" dt2D="false" dtr="false" t="normal">SUBTOTAL(9, AA622:AO622)</f>
        <v>9788222.809999999</v>
      </c>
      <c r="AA622" s="58" t="n"/>
      <c r="AB622" s="58" t="n"/>
      <c r="AC622" s="58" t="n">
        <v>3947059.33</v>
      </c>
      <c r="AD622" s="58" t="n"/>
      <c r="AE622" s="58" t="n">
        <v>1316751.45</v>
      </c>
      <c r="AF622" s="58" t="n"/>
      <c r="AG622" s="58" t="n">
        <v>0</v>
      </c>
      <c r="AH622" s="58" t="n"/>
      <c r="AI622" s="58" t="n"/>
      <c r="AJ622" s="58" t="n"/>
      <c r="AK622" s="63" t="n"/>
      <c r="AL622" s="58" t="n"/>
      <c r="AM622" s="58" t="n">
        <v>3600298.81</v>
      </c>
      <c r="AN622" s="58" t="n">
        <v>321028.54</v>
      </c>
      <c r="AO622" s="58" t="n">
        <v>603084.68</v>
      </c>
      <c r="AP622" s="4" t="n">
        <f aca="false" ca="false" dt2D="false" dtr="false" t="normal">COUNTIF(AA622:AL622, "&gt;0")</f>
        <v>2</v>
      </c>
      <c r="AQ622" s="4" t="n">
        <f aca="false" ca="false" dt2D="false" dtr="false" t="normal">COUNTIF(AM622:AO622, "&gt;0")</f>
        <v>3</v>
      </c>
      <c r="AR622" s="4" t="n">
        <f aca="false" ca="false" dt2D="false" dtr="false" t="normal">+AP622+AQ622</f>
        <v>5</v>
      </c>
    </row>
    <row customHeight="true" ht="12.75" outlineLevel="0" r="623">
      <c r="A623" s="49" t="n">
        <f aca="false" ca="false" dt2D="false" dtr="false" t="normal">+A622+1</f>
        <v>598</v>
      </c>
      <c r="B623" s="49" t="n">
        <f aca="false" ca="false" dt2D="false" dtr="false" t="normal">+B622+1</f>
        <v>91</v>
      </c>
      <c r="C623" s="50" t="s">
        <v>115</v>
      </c>
      <c r="D623" s="49" t="s">
        <v>740</v>
      </c>
      <c r="E623" s="53" t="s">
        <v>65</v>
      </c>
      <c r="F623" s="52" t="s">
        <v>56</v>
      </c>
      <c r="G623" s="52" t="n">
        <v>4</v>
      </c>
      <c r="H623" s="52" t="n">
        <v>6</v>
      </c>
      <c r="I623" s="53" t="n">
        <v>4892.2</v>
      </c>
      <c r="J623" s="53" t="n">
        <v>4892.2</v>
      </c>
      <c r="K623" s="53" t="n">
        <v>0</v>
      </c>
      <c r="L623" s="51" t="n">
        <v>201</v>
      </c>
      <c r="M623" s="54" t="n">
        <f aca="false" ca="false" dt2D="false" dtr="false" t="normal">SUM(N623:R623)</f>
        <v>37733448.34</v>
      </c>
      <c r="N623" s="54" t="n"/>
      <c r="O623" s="54" t="n">
        <v>4726461.15</v>
      </c>
      <c r="P623" s="54" t="n">
        <v>0</v>
      </c>
      <c r="Q623" s="54" t="n">
        <v>3662764.894</v>
      </c>
      <c r="R623" s="54" t="n">
        <v>29344222.296</v>
      </c>
      <c r="S623" s="54" t="n">
        <f aca="false" ca="false" dt2D="false" dtr="false" t="normal">+Z623-M623</f>
        <v>0</v>
      </c>
      <c r="T623" s="54" t="n">
        <f aca="false" ca="false" dt2D="false" dtr="false" t="normal">$M623/($J623+$K623)</f>
        <v>7712.981550222805</v>
      </c>
      <c r="U623" s="54" t="n">
        <f aca="false" ca="false" dt2D="false" dtr="false" t="normal">$M623/($J623+$K623)</f>
        <v>7712.981550222805</v>
      </c>
      <c r="V623" s="52" t="n">
        <v>2027</v>
      </c>
      <c r="W623" s="56" t="n">
        <v>2916606.55</v>
      </c>
      <c r="X623" s="56" t="n">
        <f aca="false" ca="false" dt2D="false" dtr="false" t="normal">+(J623*12.71+K623*25.41)*12</f>
        <v>746158.344</v>
      </c>
      <c r="Y623" s="56" t="n">
        <f aca="false" ca="false" dt2D="false" dtr="false" t="normal">+(J623*12.71+K623*25.41)*12*30</f>
        <v>22384750.32</v>
      </c>
      <c r="Z623" s="72" t="n">
        <f aca="false" ca="true" dt2D="false" dtr="false" t="normal">SUBTOTAL(9, AA623:AO623)</f>
        <v>37733448.34</v>
      </c>
      <c r="AA623" s="58" t="n">
        <v>13890857.5</v>
      </c>
      <c r="AB623" s="63" t="n"/>
      <c r="AC623" s="58" t="n"/>
      <c r="AD623" s="58" t="n"/>
      <c r="AE623" s="58" t="n"/>
      <c r="AF623" s="58" t="n"/>
      <c r="AG623" s="58" t="n">
        <v>0</v>
      </c>
      <c r="AH623" s="58" t="n"/>
      <c r="AI623" s="58" t="n"/>
      <c r="AJ623" s="58" t="n"/>
      <c r="AK623" s="63" t="n"/>
      <c r="AL623" s="58" t="n">
        <v>14221500.44</v>
      </c>
      <c r="AM623" s="58" t="n">
        <v>7380158.64</v>
      </c>
      <c r="AN623" s="58" t="n">
        <v>769212.84</v>
      </c>
      <c r="AO623" s="58" t="n">
        <v>1471718.92</v>
      </c>
      <c r="AP623" s="4" t="n">
        <f aca="false" ca="false" dt2D="false" dtr="false" t="normal">COUNTIF(AA623:AL623, "&gt;0")</f>
        <v>2</v>
      </c>
      <c r="AQ623" s="4" t="n">
        <f aca="false" ca="false" dt2D="false" dtr="false" t="normal">COUNTIF(AM623:AO623, "&gt;0")</f>
        <v>3</v>
      </c>
      <c r="AR623" s="4" t="n">
        <f aca="false" ca="false" dt2D="false" dtr="false" t="normal">+AP623+AQ623</f>
        <v>5</v>
      </c>
    </row>
    <row customHeight="true" ht="12.75" outlineLevel="0" r="624">
      <c r="A624" s="49" t="n">
        <f aca="false" ca="false" dt2D="false" dtr="false" t="normal">+A623+1</f>
        <v>599</v>
      </c>
      <c r="B624" s="49" t="n">
        <f aca="false" ca="false" dt2D="false" dtr="false" t="normal">+B623+1</f>
        <v>92</v>
      </c>
      <c r="C624" s="50" t="s">
        <v>115</v>
      </c>
      <c r="D624" s="49" t="s">
        <v>741</v>
      </c>
      <c r="E624" s="53" t="s">
        <v>58</v>
      </c>
      <c r="F624" s="52" t="s">
        <v>56</v>
      </c>
      <c r="G624" s="52" t="n">
        <v>5</v>
      </c>
      <c r="H624" s="52" t="n">
        <v>2</v>
      </c>
      <c r="I624" s="53" t="n">
        <v>1534.7</v>
      </c>
      <c r="J624" s="53" t="n">
        <v>1534.7</v>
      </c>
      <c r="K624" s="53" t="n">
        <v>0</v>
      </c>
      <c r="L624" s="51" t="n">
        <v>55</v>
      </c>
      <c r="M624" s="54" t="n">
        <f aca="false" ca="false" dt2D="false" dtr="false" t="normal">SUM(N624:R624)</f>
        <v>11880164.068380002</v>
      </c>
      <c r="N624" s="54" t="n"/>
      <c r="O624" s="54" t="n">
        <v>3006784.27</v>
      </c>
      <c r="P624" s="54" t="n">
        <v>0</v>
      </c>
      <c r="Q624" s="54" t="n">
        <v>1537069.982</v>
      </c>
      <c r="R624" s="54" t="n">
        <v>7336309.81638</v>
      </c>
      <c r="S624" s="54" t="n">
        <f aca="false" ca="false" dt2D="false" dtr="false" t="normal">+Z624-M624</f>
        <v>0</v>
      </c>
      <c r="T624" s="54" t="n">
        <f aca="false" ca="false" dt2D="false" dtr="false" t="normal">$M624/($J624+$K624)</f>
        <v>7741.033471284291</v>
      </c>
      <c r="U624" s="54" t="n">
        <f aca="false" ca="false" dt2D="false" dtr="false" t="normal">$M624/($J624+$K624)</f>
        <v>7741.033471284291</v>
      </c>
      <c r="V624" s="52" t="n">
        <v>2027</v>
      </c>
      <c r="W624" s="56" t="n">
        <v>1298025.11</v>
      </c>
      <c r="X624" s="56" t="n">
        <f aca="false" ca="false" dt2D="false" dtr="false" t="normal">+(J624*12.98+K624*25.97)*12</f>
        <v>239044.87200000003</v>
      </c>
      <c r="Y624" s="56" t="n">
        <f aca="false" ca="false" dt2D="false" dtr="false" t="normal">+(J624*12.98+K624*25.97)*12*30</f>
        <v>7171346.160000001</v>
      </c>
      <c r="Z624" s="72" t="n">
        <f aca="false" ca="true" dt2D="false" dtr="false" t="normal">SUBTOTAL(9, AA624:AO624)</f>
        <v>11880164.06838</v>
      </c>
      <c r="AA624" s="58" t="n">
        <v>4357609.87</v>
      </c>
      <c r="AB624" s="58" t="n">
        <v>1762203.35</v>
      </c>
      <c r="AC624" s="58" t="n">
        <v>1862773.13</v>
      </c>
      <c r="AD624" s="58" t="n">
        <v>1420369.64</v>
      </c>
      <c r="AE624" s="58" t="n">
        <v>621427</v>
      </c>
      <c r="AF624" s="58" t="n"/>
      <c r="AG624" s="58" t="n">
        <v>0</v>
      </c>
      <c r="AH624" s="58" t="n"/>
      <c r="AI624" s="63" t="n"/>
      <c r="AJ624" s="58" t="n"/>
      <c r="AK624" s="63" t="n"/>
      <c r="AL624" s="63" t="n"/>
      <c r="AM624" s="62" t="n">
        <v>1027073.72674</v>
      </c>
      <c r="AN624" s="62" t="n">
        <v>107430.84164</v>
      </c>
      <c r="AO624" s="62" t="n">
        <v>721276.51</v>
      </c>
      <c r="AP624" s="4" t="n">
        <f aca="false" ca="false" dt2D="false" dtr="false" t="normal">COUNTIF(AA624:AL624, "&gt;0")</f>
        <v>5</v>
      </c>
      <c r="AQ624" s="4" t="n">
        <f aca="false" ca="false" dt2D="false" dtr="false" t="normal">COUNTIF(AM624:AO624, "&gt;0")</f>
        <v>3</v>
      </c>
      <c r="AR624" s="4" t="n">
        <f aca="false" ca="false" dt2D="false" dtr="false" t="normal">+AP624+AQ624</f>
        <v>8</v>
      </c>
    </row>
    <row customHeight="true" ht="12" outlineLevel="0" r="625">
      <c r="A625" s="49" t="n">
        <f aca="false" ca="false" dt2D="false" dtr="false" t="normal">+A624+1</f>
        <v>600</v>
      </c>
      <c r="B625" s="49" t="n">
        <f aca="false" ca="false" dt2D="false" dtr="false" t="normal">+B624+1</f>
        <v>93</v>
      </c>
      <c r="C625" s="50" t="s">
        <v>115</v>
      </c>
      <c r="D625" s="49" t="s">
        <v>742</v>
      </c>
      <c r="E625" s="53" t="s">
        <v>154</v>
      </c>
      <c r="F625" s="52" t="s">
        <v>56</v>
      </c>
      <c r="G625" s="52" t="n">
        <v>4</v>
      </c>
      <c r="H625" s="52" t="n">
        <v>6</v>
      </c>
      <c r="I625" s="53" t="n">
        <v>4959.9</v>
      </c>
      <c r="J625" s="53" t="n">
        <v>4959.9</v>
      </c>
      <c r="K625" s="53" t="n">
        <v>0</v>
      </c>
      <c r="L625" s="51" t="n">
        <v>203</v>
      </c>
      <c r="M625" s="54" t="n">
        <f aca="false" ca="false" dt2D="false" dtr="false" t="normal">SUM(N625:R625)</f>
        <v>2974303.2299999995</v>
      </c>
      <c r="N625" s="54" t="n"/>
      <c r="O625" s="54" t="n">
        <v>0</v>
      </c>
      <c r="P625" s="54" t="n">
        <v>0</v>
      </c>
      <c r="Q625" s="54" t="n">
        <v>772554.024</v>
      </c>
      <c r="R625" s="54" t="n">
        <v>2201749.206</v>
      </c>
      <c r="S625" s="54" t="n">
        <f aca="false" ca="false" dt2D="false" dtr="false" t="normal">+Z625-M625</f>
        <v>0</v>
      </c>
      <c r="T625" s="54" t="n">
        <f aca="false" ca="false" dt2D="false" dtr="false" t="normal">$M625/($J625+$K625)</f>
        <v>599.669999395149</v>
      </c>
      <c r="U625" s="54" t="n">
        <f aca="false" ca="false" dt2D="false" dtr="false" t="normal">$M625/($J625+$K625)</f>
        <v>599.669999395149</v>
      </c>
      <c r="V625" s="52" t="n">
        <v>2027</v>
      </c>
      <c r="W625" s="56" t="n">
        <v>0</v>
      </c>
      <c r="X625" s="56" t="n">
        <f aca="false" ca="false" dt2D="false" dtr="false" t="normal">+(J625*12.98+K625*25.97)*12</f>
        <v>772554.024</v>
      </c>
      <c r="Y625" s="56" t="n">
        <f aca="false" ca="false" dt2D="false" dtr="false" t="normal">+(J625*12.98+K625*25.97)*12*30-'[3]Лист1'!$AQ$574</f>
        <v>18189024.759999998</v>
      </c>
      <c r="Z625" s="72" t="n">
        <f aca="false" ca="true" dt2D="false" dtr="false" t="normal">SUBTOTAL(9, AA625:AO625)</f>
        <v>2974303.2299999995</v>
      </c>
      <c r="AA625" s="58" t="n"/>
      <c r="AB625" s="58" t="n"/>
      <c r="AC625" s="58" t="n"/>
      <c r="AD625" s="58" t="n"/>
      <c r="AE625" s="58" t="n">
        <v>2008350.67</v>
      </c>
      <c r="AF625" s="58" t="n"/>
      <c r="AG625" s="58" t="n">
        <v>0</v>
      </c>
      <c r="AH625" s="58" t="n"/>
      <c r="AI625" s="58" t="n"/>
      <c r="AJ625" s="58" t="n"/>
      <c r="AK625" s="58" t="n"/>
      <c r="AL625" s="58" t="n"/>
      <c r="AM625" s="58" t="n">
        <v>892290.97</v>
      </c>
      <c r="AN625" s="58" t="n">
        <v>29743.03</v>
      </c>
      <c r="AO625" s="58" t="n">
        <v>43918.56</v>
      </c>
      <c r="AP625" s="4" t="n">
        <f aca="false" ca="false" dt2D="false" dtr="false" t="normal">COUNTIF(AA625:AL625, "&gt;0")</f>
        <v>1</v>
      </c>
      <c r="AQ625" s="4" t="n">
        <f aca="false" ca="false" dt2D="false" dtr="false" t="normal">COUNTIF(AM625:AO625, "&gt;0")</f>
        <v>3</v>
      </c>
      <c r="AR625" s="4" t="n">
        <f aca="false" ca="false" dt2D="false" dtr="false" t="normal">+AP625+AQ625</f>
        <v>4</v>
      </c>
    </row>
    <row customHeight="true" ht="12.75" outlineLevel="0" r="626">
      <c r="A626" s="49" t="n">
        <f aca="false" ca="false" dt2D="false" dtr="false" t="normal">+A625+1</f>
        <v>601</v>
      </c>
      <c r="B626" s="49" t="n">
        <f aca="false" ca="false" dt2D="false" dtr="false" t="normal">+B625+1</f>
        <v>94</v>
      </c>
      <c r="C626" s="50" t="s">
        <v>115</v>
      </c>
      <c r="D626" s="49" t="s">
        <v>743</v>
      </c>
      <c r="E626" s="53" t="s">
        <v>193</v>
      </c>
      <c r="F626" s="52" t="s">
        <v>56</v>
      </c>
      <c r="G626" s="52" t="n">
        <v>4</v>
      </c>
      <c r="H626" s="52" t="n">
        <v>4</v>
      </c>
      <c r="I626" s="53" t="n">
        <v>3442.7</v>
      </c>
      <c r="J626" s="53" t="n">
        <v>3442.7</v>
      </c>
      <c r="K626" s="53" t="n">
        <v>0</v>
      </c>
      <c r="L626" s="51" t="n">
        <v>150</v>
      </c>
      <c r="M626" s="54" t="n">
        <f aca="false" ca="false" dt2D="false" dtr="false" t="normal">SUM(N626:R626)</f>
        <v>2064483.91</v>
      </c>
      <c r="N626" s="54" t="n"/>
      <c r="O626" s="54" t="n">
        <v>0</v>
      </c>
      <c r="P626" s="54" t="n">
        <v>0</v>
      </c>
      <c r="Q626" s="54" t="n">
        <v>536234.952</v>
      </c>
      <c r="R626" s="54" t="n">
        <v>1528248.958</v>
      </c>
      <c r="S626" s="54" t="n">
        <f aca="false" ca="false" dt2D="false" dtr="false" t="normal">+Z626-M626</f>
        <v>0</v>
      </c>
      <c r="T626" s="54" t="n">
        <f aca="false" ca="false" dt2D="false" dtr="false" t="normal">$M626/($J626+$K626)</f>
        <v>599.6700002904697</v>
      </c>
      <c r="U626" s="54" t="n">
        <f aca="false" ca="false" dt2D="false" dtr="false" t="normal">$M626/($J626+$K626)</f>
        <v>599.6700002904697</v>
      </c>
      <c r="V626" s="52" t="n">
        <v>2027</v>
      </c>
      <c r="W626" s="56" t="n">
        <v>0</v>
      </c>
      <c r="X626" s="56" t="n">
        <f aca="false" ca="false" dt2D="false" dtr="false" t="normal">+(J626*12.98+K626*25.97)*12</f>
        <v>536234.952</v>
      </c>
      <c r="Y626" s="56" t="n">
        <f aca="false" ca="false" dt2D="false" dtr="false" t="normal">+(J626*12.98+K626*25.97)*12*30-'[3]Лист1'!$AQ$575</f>
        <v>12613187.950000003</v>
      </c>
      <c r="Z626" s="72" t="n">
        <f aca="false" ca="true" dt2D="false" dtr="false" t="normal">SUBTOTAL(9, AA626:AO626)</f>
        <v>2064483.91</v>
      </c>
      <c r="AA626" s="58" t="n"/>
      <c r="AB626" s="58" t="n"/>
      <c r="AC626" s="58" t="n"/>
      <c r="AD626" s="58" t="n"/>
      <c r="AE626" s="58" t="n">
        <v>1394009.73</v>
      </c>
      <c r="AF626" s="58" t="n"/>
      <c r="AG626" s="58" t="n">
        <v>0</v>
      </c>
      <c r="AH626" s="58" t="n"/>
      <c r="AI626" s="58" t="n"/>
      <c r="AJ626" s="58" t="n"/>
      <c r="AK626" s="58" t="n"/>
      <c r="AL626" s="58" t="n"/>
      <c r="AM626" s="58" t="n">
        <v>619345.17</v>
      </c>
      <c r="AN626" s="58" t="n">
        <v>20644.84</v>
      </c>
      <c r="AO626" s="58" t="n">
        <v>30484.17</v>
      </c>
      <c r="AP626" s="4" t="n">
        <f aca="false" ca="false" dt2D="false" dtr="false" t="normal">COUNTIF(AA626:AL626, "&gt;0")</f>
        <v>1</v>
      </c>
      <c r="AQ626" s="4" t="n">
        <f aca="false" ca="false" dt2D="false" dtr="false" t="normal">COUNTIF(AM626:AO626, "&gt;0")</f>
        <v>3</v>
      </c>
      <c r="AR626" s="4" t="n">
        <f aca="false" ca="false" dt2D="false" dtr="false" t="normal">+AP626+AQ626</f>
        <v>4</v>
      </c>
    </row>
    <row customHeight="true" ht="12.75" outlineLevel="0" r="627">
      <c r="A627" s="49" t="n">
        <f aca="false" ca="false" dt2D="false" dtr="false" t="normal">+A626+1</f>
        <v>602</v>
      </c>
      <c r="B627" s="49" t="n">
        <f aca="false" ca="false" dt2D="false" dtr="false" t="normal">+B626+1</f>
        <v>95</v>
      </c>
      <c r="C627" s="50" t="s">
        <v>115</v>
      </c>
      <c r="D627" s="49" t="s">
        <v>744</v>
      </c>
      <c r="E627" s="53" t="s">
        <v>745</v>
      </c>
      <c r="F627" s="52" t="s">
        <v>56</v>
      </c>
      <c r="G627" s="52" t="n">
        <v>7</v>
      </c>
      <c r="H627" s="52" t="n">
        <v>1</v>
      </c>
      <c r="I627" s="53" t="n">
        <v>1782.5</v>
      </c>
      <c r="J627" s="53" t="n">
        <v>1703.8</v>
      </c>
      <c r="K627" s="53" t="n">
        <v>78.7</v>
      </c>
      <c r="L627" s="51" t="n">
        <v>74</v>
      </c>
      <c r="M627" s="54" t="n">
        <f aca="false" ca="false" dt2D="false" dtr="false" t="normal">SUM(N627:R627)</f>
        <v>3591360</v>
      </c>
      <c r="N627" s="54" t="n"/>
      <c r="O627" s="54" t="n">
        <v>0</v>
      </c>
      <c r="P627" s="54" t="n">
        <v>0</v>
      </c>
      <c r="Q627" s="54" t="n">
        <v>2100344.602</v>
      </c>
      <c r="R627" s="54" t="n">
        <v>1491015.398</v>
      </c>
      <c r="S627" s="54" t="n">
        <f aca="false" ca="false" dt2D="false" dtr="false" t="normal">+Z627-M627</f>
        <v>0</v>
      </c>
      <c r="T627" s="54" t="n">
        <f aca="false" ca="false" dt2D="false" dtr="false" t="normal">$M627/($J627+$K627)</f>
        <v>2014.788218793829</v>
      </c>
      <c r="U627" s="54" t="n">
        <f aca="false" ca="false" dt2D="false" dtr="false" t="normal">$M627/($J627+$K627)</f>
        <v>2014.788218793829</v>
      </c>
      <c r="V627" s="52" t="n">
        <v>2027</v>
      </c>
      <c r="W627" s="56" t="n">
        <v>1727989.69</v>
      </c>
      <c r="X627" s="56" t="n">
        <f aca="false" ca="false" dt2D="false" dtr="false" t="normal">+(J627*16.89+K627*28.62)*12</f>
        <v>372354.912</v>
      </c>
      <c r="Y627" s="56" t="n">
        <f aca="false" ca="false" dt2D="false" dtr="false" t="normal">+(J627*16.89+K627*28.62)*12*30</f>
        <v>11170647.36</v>
      </c>
      <c r="Z627" s="72" t="n">
        <f aca="false" ca="true" dt2D="false" dtr="false" t="normal">SUBTOTAL(9, AA627:AO627)</f>
        <v>3591360</v>
      </c>
      <c r="AA627" s="58" t="n"/>
      <c r="AB627" s="58" t="n"/>
      <c r="AC627" s="58" t="n"/>
      <c r="AD627" s="58" t="n"/>
      <c r="AE627" s="58" t="n"/>
      <c r="AF627" s="58" t="n"/>
      <c r="AG627" s="58" t="n">
        <v>0</v>
      </c>
      <c r="AH627" s="58" t="n">
        <v>3373924.70016</v>
      </c>
      <c r="AI627" s="58" t="n"/>
      <c r="AJ627" s="58" t="n"/>
      <c r="AK627" s="58" t="n"/>
      <c r="AL627" s="58" t="n"/>
      <c r="AM627" s="58" t="n">
        <v>107740.8</v>
      </c>
      <c r="AN627" s="58" t="n">
        <v>35913.6</v>
      </c>
      <c r="AO627" s="58" t="n">
        <v>73780.89984</v>
      </c>
      <c r="AP627" s="4" t="n">
        <f aca="false" ca="false" dt2D="false" dtr="false" t="normal">COUNTIF(AA627:AL627, "&gt;0")</f>
        <v>1</v>
      </c>
      <c r="AQ627" s="4" t="n">
        <f aca="false" ca="false" dt2D="false" dtr="false" t="normal">COUNTIF(AM627:AO627, "&gt;0")</f>
        <v>3</v>
      </c>
      <c r="AR627" s="4" t="n">
        <f aca="false" ca="false" dt2D="false" dtr="false" t="normal">+AP627+AQ627</f>
        <v>4</v>
      </c>
    </row>
    <row customHeight="true" ht="12.75" outlineLevel="0" r="628">
      <c r="A628" s="49" t="n">
        <f aca="false" ca="false" dt2D="false" dtr="false" t="normal">+A627+1</f>
        <v>603</v>
      </c>
      <c r="B628" s="49" t="n">
        <f aca="false" ca="false" dt2D="false" dtr="false" t="normal">+B627+1</f>
        <v>96</v>
      </c>
      <c r="C628" s="50" t="s">
        <v>115</v>
      </c>
      <c r="D628" s="49" t="s">
        <v>746</v>
      </c>
      <c r="E628" s="53" t="s">
        <v>193</v>
      </c>
      <c r="F628" s="52" t="s">
        <v>56</v>
      </c>
      <c r="G628" s="52" t="n">
        <v>4</v>
      </c>
      <c r="H628" s="52" t="n">
        <v>4</v>
      </c>
      <c r="I628" s="53" t="n">
        <v>3406.6</v>
      </c>
      <c r="J628" s="53" t="n">
        <v>3406.6</v>
      </c>
      <c r="K628" s="53" t="n">
        <v>0</v>
      </c>
      <c r="L628" s="51" t="n">
        <v>175</v>
      </c>
      <c r="M628" s="54" t="n">
        <f aca="false" ca="false" dt2D="false" dtr="false" t="normal">SUM(N628:R628)</f>
        <v>4747471.829257997</v>
      </c>
      <c r="N628" s="54" t="n"/>
      <c r="O628" s="54" t="n">
        <v>1540772.62</v>
      </c>
      <c r="P628" s="54" t="n">
        <v>0</v>
      </c>
      <c r="Q628" s="54" t="n">
        <v>530612.016</v>
      </c>
      <c r="R628" s="54" t="n">
        <v>2676087.193258</v>
      </c>
      <c r="S628" s="54" t="n">
        <f aca="false" ca="false" dt2D="false" dtr="false" t="normal">+Z628-M628</f>
        <v>0</v>
      </c>
      <c r="T628" s="54" t="n">
        <f aca="false" ca="false" dt2D="false" dtr="false" t="normal">$M628/($J628+$K628)</f>
        <v>1393.610000956378</v>
      </c>
      <c r="U628" s="54" t="n">
        <f aca="false" ca="false" dt2D="false" dtr="false" t="normal">$M628/($J628+$K628)</f>
        <v>1393.610000956378</v>
      </c>
      <c r="V628" s="52" t="n">
        <v>2027</v>
      </c>
      <c r="W628" s="56" t="n">
        <v>0</v>
      </c>
      <c r="X628" s="56" t="n">
        <f aca="false" ca="false" dt2D="false" dtr="false" t="normal">+(J628*12.98+K628*25.97)*12</f>
        <v>530612.016</v>
      </c>
      <c r="Y628" s="56" t="n">
        <f aca="false" ca="false" dt2D="false" dtr="false" t="normal">+(J628*12.98+K628*25.97)*12*30-'[3]Лист1'!$AQ$592</f>
        <v>3013495.6599999983</v>
      </c>
      <c r="Z628" s="72" t="n">
        <f aca="false" ca="true" dt2D="false" dtr="false" t="normal">SUBTOTAL(9, AA628:AO628)</f>
        <v>4747471.829257997</v>
      </c>
      <c r="AA628" s="58" t="n"/>
      <c r="AB628" s="63" t="n"/>
      <c r="AC628" s="58" t="n">
        <v>4134829.58</v>
      </c>
      <c r="AD628" s="63" t="n"/>
      <c r="AE628" s="58" t="n"/>
      <c r="AF628" s="58" t="n"/>
      <c r="AG628" s="58" t="n">
        <v>0</v>
      </c>
      <c r="AH628" s="58" t="n"/>
      <c r="AI628" s="63" t="n"/>
      <c r="AJ628" s="58" t="n"/>
      <c r="AK628" s="58" t="n"/>
      <c r="AL628" s="58" t="n"/>
      <c r="AM628" s="62" t="n">
        <v>474747.1826</v>
      </c>
      <c r="AN628" s="62" t="n">
        <v>47474.71826</v>
      </c>
      <c r="AO628" s="62" t="n">
        <v>90420.348397996</v>
      </c>
      <c r="AP628" s="4" t="n">
        <f aca="false" ca="false" dt2D="false" dtr="false" t="normal">COUNTIF(AA628:AL628, "&gt;0")</f>
        <v>1</v>
      </c>
      <c r="AQ628" s="4" t="n">
        <f aca="false" ca="false" dt2D="false" dtr="false" t="normal">COUNTIF(AM628:AO628, "&gt;0")</f>
        <v>3</v>
      </c>
      <c r="AR628" s="4" t="n">
        <f aca="false" ca="false" dt2D="false" dtr="false" t="normal">+AP628+AQ628</f>
        <v>4</v>
      </c>
    </row>
    <row customHeight="true" ht="12.75" outlineLevel="0" r="629">
      <c r="A629" s="49" t="n">
        <f aca="false" ca="false" dt2D="false" dtr="false" t="normal">+A628+1</f>
        <v>604</v>
      </c>
      <c r="B629" s="49" t="n">
        <f aca="false" ca="false" dt2D="false" dtr="false" t="normal">+B628+1</f>
        <v>97</v>
      </c>
      <c r="C629" s="50" t="s">
        <v>115</v>
      </c>
      <c r="D629" s="49" t="s">
        <v>747</v>
      </c>
      <c r="E629" s="53" t="s">
        <v>98</v>
      </c>
      <c r="F629" s="52" t="s">
        <v>56</v>
      </c>
      <c r="G629" s="52" t="n">
        <v>9</v>
      </c>
      <c r="H629" s="52" t="n">
        <v>2</v>
      </c>
      <c r="I629" s="53" t="n">
        <v>4412</v>
      </c>
      <c r="J629" s="53" t="n">
        <v>4412</v>
      </c>
      <c r="K629" s="53" t="n">
        <v>0</v>
      </c>
      <c r="L629" s="51" t="n">
        <v>183</v>
      </c>
      <c r="M629" s="54" t="n">
        <f aca="false" ca="false" dt2D="false" dtr="false" t="normal">SUM(N629:R629)</f>
        <v>32449087.834</v>
      </c>
      <c r="N629" s="54" t="n"/>
      <c r="O629" s="54" t="n">
        <v>4547391.65</v>
      </c>
      <c r="P629" s="54" t="n">
        <v>0</v>
      </c>
      <c r="Q629" s="54" t="n">
        <v>2730473.73</v>
      </c>
      <c r="R629" s="54" t="n">
        <v>25171222.454</v>
      </c>
      <c r="S629" s="54" t="n">
        <f aca="false" ca="false" dt2D="false" dtr="false" t="normal">+Z629-M629</f>
        <v>0</v>
      </c>
      <c r="T629" s="54" t="n">
        <f aca="false" ca="false" dt2D="false" dtr="false" t="normal">$M629/($J629+$K629)</f>
        <v>7354.734323209429</v>
      </c>
      <c r="U629" s="54" t="n">
        <f aca="false" ca="false" dt2D="false" dtr="false" t="normal">$M629/($J629+$K629)</f>
        <v>7354.734323209429</v>
      </c>
      <c r="V629" s="52" t="n">
        <v>2027</v>
      </c>
      <c r="W629" s="56" t="n">
        <v>1836249.57</v>
      </c>
      <c r="X629" s="56" t="n">
        <f aca="false" ca="false" dt2D="false" dtr="false" t="normal">+(J629*16.89+K629*28.62)*12</f>
        <v>894224.1600000001</v>
      </c>
      <c r="Y629" s="56" t="n">
        <f aca="false" ca="false" dt2D="false" dtr="false" t="normal">+(J629*16.89+K629*28.62)*12*30</f>
        <v>26826724.800000004</v>
      </c>
      <c r="Z629" s="72" t="n">
        <f aca="false" ca="true" dt2D="false" dtr="false" t="normal">SUBTOTAL(9, AA629:AO629)</f>
        <v>32449087.834000003</v>
      </c>
      <c r="AA629" s="58" t="n">
        <v>10145347.77</v>
      </c>
      <c r="AB629" s="58" t="n">
        <v>6754493.22</v>
      </c>
      <c r="AC629" s="58" t="n">
        <v>4832438.59</v>
      </c>
      <c r="AD629" s="58" t="n">
        <v>3709556.96</v>
      </c>
      <c r="AE629" s="58" t="n">
        <v>1410500.03</v>
      </c>
      <c r="AF629" s="58" t="n"/>
      <c r="AG629" s="58" t="n">
        <v>0</v>
      </c>
      <c r="AH629" s="58" t="n"/>
      <c r="AI629" s="63" t="n"/>
      <c r="AJ629" s="58" t="n"/>
      <c r="AK629" s="63" t="n"/>
      <c r="AL629" s="63" t="n"/>
      <c r="AM629" s="62" t="n">
        <v>3441456.1816</v>
      </c>
      <c r="AN629" s="62" t="n">
        <v>311929.2824</v>
      </c>
      <c r="AO629" s="62" t="n">
        <v>1843365.8</v>
      </c>
      <c r="AP629" s="4" t="n">
        <f aca="false" ca="false" dt2D="false" dtr="false" t="normal">COUNTIF(AA629:AL629, "&gt;0")</f>
        <v>5</v>
      </c>
      <c r="AQ629" s="4" t="n">
        <f aca="false" ca="false" dt2D="false" dtr="false" t="normal">COUNTIF(AM629:AO629, "&gt;0")</f>
        <v>3</v>
      </c>
      <c r="AR629" s="4" t="n">
        <f aca="false" ca="false" dt2D="false" dtr="false" t="normal">+AP629+AQ629</f>
        <v>8</v>
      </c>
    </row>
    <row customHeight="true" ht="12.75" outlineLevel="0" r="630">
      <c r="A630" s="49" t="n">
        <f aca="false" ca="false" dt2D="false" dtr="false" t="normal">+A629+1</f>
        <v>605</v>
      </c>
      <c r="B630" s="49" t="n">
        <f aca="false" ca="false" dt2D="false" dtr="false" t="normal">+B629+1</f>
        <v>98</v>
      </c>
      <c r="C630" s="50" t="s">
        <v>115</v>
      </c>
      <c r="D630" s="49" t="s">
        <v>748</v>
      </c>
      <c r="E630" s="53" t="s">
        <v>401</v>
      </c>
      <c r="F630" s="52" t="s">
        <v>56</v>
      </c>
      <c r="G630" s="52" t="n">
        <v>5</v>
      </c>
      <c r="H630" s="52" t="n">
        <v>2</v>
      </c>
      <c r="I630" s="53" t="n">
        <v>2443.9</v>
      </c>
      <c r="J630" s="53" t="n">
        <v>2443.9</v>
      </c>
      <c r="K630" s="53" t="n">
        <v>0</v>
      </c>
      <c r="L630" s="51" t="n">
        <v>97</v>
      </c>
      <c r="M630" s="54" t="n">
        <f aca="false" ca="false" dt2D="false" dtr="false" t="normal">SUM(N630:R630)</f>
        <v>1465533.5100000002</v>
      </c>
      <c r="N630" s="54" t="n"/>
      <c r="O630" s="54" t="n">
        <v>0</v>
      </c>
      <c r="P630" s="54" t="n">
        <v>0</v>
      </c>
      <c r="Q630" s="54" t="n">
        <v>380661.864</v>
      </c>
      <c r="R630" s="54" t="n">
        <v>1084871.646</v>
      </c>
      <c r="S630" s="54" t="n">
        <f aca="false" ca="false" dt2D="false" dtr="false" t="normal">+Z630-M630</f>
        <v>0</v>
      </c>
      <c r="T630" s="54" t="n">
        <f aca="false" ca="false" dt2D="false" dtr="false" t="normal">$M630/($J630+$K630)</f>
        <v>599.6699987724539</v>
      </c>
      <c r="U630" s="54" t="n">
        <f aca="false" ca="false" dt2D="false" dtr="false" t="normal">$M630/($J630+$K630)</f>
        <v>599.6699987724539</v>
      </c>
      <c r="V630" s="52" t="n">
        <v>2027</v>
      </c>
      <c r="W630" s="56" t="n">
        <v>0</v>
      </c>
      <c r="X630" s="56" t="n">
        <f aca="false" ca="false" dt2D="false" dtr="false" t="normal">+(J630*12.98+K630*25.97)*12</f>
        <v>380661.86400000006</v>
      </c>
      <c r="Y630" s="56" t="n">
        <f aca="false" ca="false" dt2D="false" dtr="false" t="normal">+(J630*12.98+K630*25.97)*12*30-'[3]Лист1'!$AQ$627</f>
        <v>3831674.820000002</v>
      </c>
      <c r="Z630" s="72" t="n">
        <f aca="false" ca="true" dt2D="false" dtr="false" t="normal">SUBTOTAL(9, AA630:AO630)</f>
        <v>1465533.5100000002</v>
      </c>
      <c r="AA630" s="58" t="n"/>
      <c r="AB630" s="58" t="n"/>
      <c r="AC630" s="58" t="n"/>
      <c r="AD630" s="58" t="n"/>
      <c r="AE630" s="58" t="n">
        <v>989578.05</v>
      </c>
      <c r="AF630" s="58" t="n"/>
      <c r="AG630" s="58" t="n">
        <v>0</v>
      </c>
      <c r="AH630" s="58" t="n"/>
      <c r="AI630" s="58" t="n"/>
      <c r="AJ630" s="58" t="n"/>
      <c r="AK630" s="58" t="n"/>
      <c r="AL630" s="58" t="n"/>
      <c r="AM630" s="58" t="n">
        <v>439660.05</v>
      </c>
      <c r="AN630" s="58" t="n">
        <v>14655.34</v>
      </c>
      <c r="AO630" s="58" t="n">
        <v>21640.07</v>
      </c>
      <c r="AP630" s="4" t="n">
        <f aca="false" ca="false" dt2D="false" dtr="false" t="normal">COUNTIF(AA630:AL630, "&gt;0")</f>
        <v>1</v>
      </c>
      <c r="AQ630" s="4" t="n">
        <f aca="false" ca="false" dt2D="false" dtr="false" t="normal">COUNTIF(AM630:AO630, "&gt;0")</f>
        <v>3</v>
      </c>
      <c r="AR630" s="4" t="n">
        <f aca="false" ca="false" dt2D="false" dtr="false" t="normal">+AP630+AQ630</f>
        <v>4</v>
      </c>
    </row>
    <row customHeight="true" ht="12.75" outlineLevel="0" r="631">
      <c r="A631" s="49" t="n">
        <f aca="false" ca="false" dt2D="false" dtr="false" t="normal">+A630+1</f>
        <v>606</v>
      </c>
      <c r="B631" s="49" t="n">
        <f aca="false" ca="false" dt2D="false" dtr="false" t="normal">+B630+1</f>
        <v>99</v>
      </c>
      <c r="C631" s="50" t="s">
        <v>115</v>
      </c>
      <c r="D631" s="49" t="s">
        <v>749</v>
      </c>
      <c r="E631" s="53" t="s">
        <v>130</v>
      </c>
      <c r="F631" s="52" t="s">
        <v>56</v>
      </c>
      <c r="G631" s="52" t="n">
        <v>5</v>
      </c>
      <c r="H631" s="52" t="n">
        <v>4</v>
      </c>
      <c r="I631" s="53" t="n">
        <v>3068</v>
      </c>
      <c r="J631" s="53" t="n">
        <v>2483.8</v>
      </c>
      <c r="K631" s="53" t="n">
        <v>584.2</v>
      </c>
      <c r="L631" s="51" t="n">
        <v>142</v>
      </c>
      <c r="M631" s="54" t="n">
        <f aca="false" ca="false" dt2D="false" dtr="false" t="normal">SUM(N631:R631)</f>
        <v>19187310.09</v>
      </c>
      <c r="N631" s="54" t="n"/>
      <c r="O631" s="54" t="n">
        <v>1762238.68</v>
      </c>
      <c r="P631" s="54" t="n">
        <v>0</v>
      </c>
      <c r="Q631" s="54" t="n">
        <v>556963.44</v>
      </c>
      <c r="R631" s="54" t="n">
        <v>16868107.97</v>
      </c>
      <c r="S631" s="54" t="n">
        <f aca="false" ca="false" dt2D="false" dtr="false" t="normal">+Z631-M631</f>
        <v>0</v>
      </c>
      <c r="T631" s="54" t="n">
        <f aca="false" ca="false" dt2D="false" dtr="false" t="normal">$M631/($J631+$K631)</f>
        <v>6254.012415254238</v>
      </c>
      <c r="U631" s="54" t="n">
        <f aca="false" ca="false" dt2D="false" dtr="false" t="normal">$M631/($J631+$K631)</f>
        <v>6254.012415254238</v>
      </c>
      <c r="V631" s="52" t="n">
        <v>2027</v>
      </c>
      <c r="W631" s="56" t="n">
        <v>0</v>
      </c>
      <c r="X631" s="56" t="n">
        <f aca="false" ca="false" dt2D="false" dtr="false" t="normal">+(J631*12.71+K631*25.41)*12</f>
        <v>556963.4400000002</v>
      </c>
      <c r="Y631" s="56" t="n">
        <f aca="false" ca="false" dt2D="false" dtr="false" t="normal">+(J631*12.71+K631*25.41)*12*30-'[3]Лист1'!$AQ$630</f>
        <v>10690495.350000005</v>
      </c>
      <c r="Z631" s="72" t="n">
        <f aca="false" ca="true" dt2D="false" dtr="false" t="normal">SUBTOTAL(9, AA631:AO631)</f>
        <v>19187310.09</v>
      </c>
      <c r="AA631" s="58" t="n"/>
      <c r="AB631" s="58" t="n">
        <v>2315850.26</v>
      </c>
      <c r="AC631" s="58" t="n"/>
      <c r="AD631" s="58" t="n">
        <v>2839443.58</v>
      </c>
      <c r="AE631" s="58" t="n"/>
      <c r="AF631" s="58" t="n"/>
      <c r="AG631" s="58" t="n">
        <v>0</v>
      </c>
      <c r="AH631" s="58" t="n"/>
      <c r="AI631" s="58" t="n"/>
      <c r="AJ631" s="58" t="n"/>
      <c r="AK631" s="63" t="n"/>
      <c r="AL631" s="58" t="n">
        <v>8918597.63</v>
      </c>
      <c r="AM631" s="58" t="n">
        <v>3879808.14</v>
      </c>
      <c r="AN631" s="58" t="n">
        <v>377859.18</v>
      </c>
      <c r="AO631" s="58" t="n">
        <v>855751.3</v>
      </c>
      <c r="AP631" s="4" t="n">
        <f aca="false" ca="false" dt2D="false" dtr="false" t="normal">COUNTIF(AA631:AL631, "&gt;0")</f>
        <v>3</v>
      </c>
      <c r="AQ631" s="4" t="n">
        <f aca="false" ca="false" dt2D="false" dtr="false" t="normal">COUNTIF(AM631:AO631, "&gt;0")</f>
        <v>3</v>
      </c>
      <c r="AR631" s="4" t="n">
        <f aca="false" ca="false" dt2D="false" dtr="false" t="normal">+AP631+AQ631</f>
        <v>6</v>
      </c>
    </row>
    <row customHeight="true" ht="12.75" outlineLevel="0" r="632">
      <c r="A632" s="49" t="n">
        <f aca="false" ca="false" dt2D="false" dtr="false" t="normal">+A631+1</f>
        <v>607</v>
      </c>
      <c r="B632" s="49" t="n">
        <f aca="false" ca="false" dt2D="false" dtr="false" t="normal">+B631+1</f>
        <v>100</v>
      </c>
      <c r="C632" s="50" t="s">
        <v>115</v>
      </c>
      <c r="D632" s="49" t="s">
        <v>750</v>
      </c>
      <c r="E632" s="53" t="s">
        <v>154</v>
      </c>
      <c r="F632" s="52" t="s">
        <v>56</v>
      </c>
      <c r="G632" s="52" t="n">
        <v>4</v>
      </c>
      <c r="H632" s="52" t="n">
        <v>4</v>
      </c>
      <c r="I632" s="53" t="n">
        <v>2799.6</v>
      </c>
      <c r="J632" s="53" t="n">
        <v>1950.2</v>
      </c>
      <c r="K632" s="53" t="n">
        <v>849.4</v>
      </c>
      <c r="L632" s="51" t="n">
        <v>97</v>
      </c>
      <c r="M632" s="54" t="n">
        <f aca="false" ca="false" dt2D="false" dtr="false" t="normal">SUM(N632:R632)</f>
        <v>20813901.18</v>
      </c>
      <c r="N632" s="54" t="n"/>
      <c r="O632" s="54" t="n">
        <v>2302058.7</v>
      </c>
      <c r="P632" s="54" t="n">
        <v>0</v>
      </c>
      <c r="Q632" s="54" t="n">
        <v>568470.168</v>
      </c>
      <c r="R632" s="54" t="n">
        <v>17943372.312</v>
      </c>
      <c r="S632" s="54" t="n">
        <f aca="false" ca="false" dt2D="false" dtr="false" t="normal">+Z632-M632</f>
        <v>0</v>
      </c>
      <c r="T632" s="54" t="n">
        <f aca="false" ca="false" dt2D="false" dtr="false" t="normal">$M632/($J632+$K632)</f>
        <v>7434.598221174454</v>
      </c>
      <c r="U632" s="54" t="n">
        <f aca="false" ca="false" dt2D="false" dtr="false" t="normal">$M632/($J632+$K632)</f>
        <v>7434.598221174454</v>
      </c>
      <c r="V632" s="52" t="n">
        <v>2027</v>
      </c>
      <c r="W632" s="56" t="n">
        <v>0</v>
      </c>
      <c r="X632" s="56" t="n">
        <f aca="false" ca="false" dt2D="false" dtr="false" t="normal">+(J632*12.98+K632*25.97)*12</f>
        <v>568470.168</v>
      </c>
      <c r="Y632" s="56" t="n">
        <f aca="false" ca="false" dt2D="false" dtr="false" t="normal">+(J632*12.98+K632*25.97)*12*30-'[3]Лист1'!$AQ$638</f>
        <v>13827175.28</v>
      </c>
      <c r="Z632" s="72" t="n">
        <f aca="false" ca="true" dt2D="false" dtr="false" t="normal">SUBTOTAL(9, AA632:AO632)</f>
        <v>20813901.18</v>
      </c>
      <c r="AA632" s="58" t="n"/>
      <c r="AB632" s="63" t="n"/>
      <c r="AC632" s="63" t="n"/>
      <c r="AD632" s="63" t="n"/>
      <c r="AE632" s="58" t="n"/>
      <c r="AF632" s="58" t="n"/>
      <c r="AG632" s="58" t="n">
        <v>0</v>
      </c>
      <c r="AH632" s="58" t="n"/>
      <c r="AI632" s="58" t="n">
        <v>14532236.88</v>
      </c>
      <c r="AJ632" s="58" t="n"/>
      <c r="AK632" s="63" t="n"/>
      <c r="AL632" s="58" t="n"/>
      <c r="AM632" s="58" t="n">
        <v>4850217.13</v>
      </c>
      <c r="AN632" s="58" t="n">
        <v>492285.58</v>
      </c>
      <c r="AO632" s="58" t="n">
        <v>939161.59</v>
      </c>
      <c r="AP632" s="4" t="n">
        <f aca="false" ca="false" dt2D="false" dtr="false" t="normal">COUNTIF(AA632:AL632, "&gt;0")</f>
        <v>1</v>
      </c>
      <c r="AQ632" s="4" t="n">
        <f aca="false" ca="false" dt2D="false" dtr="false" t="normal">COUNTIF(AM632:AO632, "&gt;0")</f>
        <v>3</v>
      </c>
      <c r="AR632" s="4" t="n">
        <f aca="false" ca="false" dt2D="false" dtr="false" t="normal">+AP632+AQ632</f>
        <v>4</v>
      </c>
    </row>
    <row customHeight="true" ht="12.75" outlineLevel="0" r="633">
      <c r="A633" s="49" t="n">
        <f aca="false" ca="false" dt2D="false" dtr="false" t="normal">+A632+1</f>
        <v>608</v>
      </c>
      <c r="B633" s="49" t="n">
        <f aca="false" ca="false" dt2D="false" dtr="false" t="normal">+B632+1</f>
        <v>101</v>
      </c>
      <c r="C633" s="50" t="s">
        <v>115</v>
      </c>
      <c r="D633" s="49" t="s">
        <v>751</v>
      </c>
      <c r="E633" s="53" t="s">
        <v>193</v>
      </c>
      <c r="F633" s="52" t="s">
        <v>56</v>
      </c>
      <c r="G633" s="52" t="n">
        <v>4</v>
      </c>
      <c r="H633" s="52" t="n">
        <v>6</v>
      </c>
      <c r="I633" s="53" t="n">
        <v>4929</v>
      </c>
      <c r="J633" s="53" t="n">
        <v>4929</v>
      </c>
      <c r="K633" s="53" t="n">
        <v>0</v>
      </c>
      <c r="L633" s="51" t="n">
        <v>214</v>
      </c>
      <c r="M633" s="54" t="n">
        <f aca="false" ca="false" dt2D="false" dtr="false" t="normal">SUM(N633:R633)</f>
        <v>21462892.669999998</v>
      </c>
      <c r="N633" s="54" t="n"/>
      <c r="O633" s="54" t="n"/>
      <c r="P633" s="54" t="n">
        <v>0</v>
      </c>
      <c r="Q633" s="54" t="n">
        <v>3755749.52</v>
      </c>
      <c r="R633" s="54" t="n">
        <v>17707143.15</v>
      </c>
      <c r="S633" s="54" t="n">
        <f aca="false" ca="false" dt2D="false" dtr="false" t="normal">+Z633-M633</f>
        <v>0</v>
      </c>
      <c r="T633" s="54" t="n">
        <f aca="false" ca="false" dt2D="false" dtr="false" t="normal">$M633/($J633+$K633)</f>
        <v>4354.411172651653</v>
      </c>
      <c r="U633" s="54" t="n">
        <f aca="false" ca="false" dt2D="false" dtr="false" t="normal">$M633/($J633+$K633)</f>
        <v>4354.411172651653</v>
      </c>
      <c r="V633" s="52" t="n">
        <v>2027</v>
      </c>
      <c r="W633" s="56" t="n">
        <v>2988008.48</v>
      </c>
      <c r="X633" s="56" t="n">
        <f aca="false" ca="false" dt2D="false" dtr="false" t="normal">+(J633*12.98+K633*25.97)*12</f>
        <v>767741.04</v>
      </c>
      <c r="Y633" s="56" t="n">
        <f aca="false" ca="false" dt2D="false" dtr="false" t="normal">+(J633*12.98+K633*25.97)*12*30</f>
        <v>23032231.200000003</v>
      </c>
      <c r="Z633" s="72" t="n">
        <f aca="false" ca="true" dt2D="false" dtr="false" t="normal">SUBTOTAL(9, AA633:AO633)</f>
        <v>21462892.669999998</v>
      </c>
      <c r="AA633" s="58" t="n"/>
      <c r="AB633" s="58" t="n"/>
      <c r="AC633" s="58" t="n"/>
      <c r="AD633" s="58" t="n"/>
      <c r="AE633" s="58" t="n"/>
      <c r="AF633" s="58" t="n"/>
      <c r="AG633" s="58" t="n">
        <v>0</v>
      </c>
      <c r="AH633" s="58" t="n"/>
      <c r="AI633" s="58" t="n"/>
      <c r="AJ633" s="58" t="n"/>
      <c r="AK633" s="63" t="n"/>
      <c r="AL633" s="58" t="n">
        <v>14328477.09</v>
      </c>
      <c r="AM633" s="58" t="n">
        <v>5528583.28</v>
      </c>
      <c r="AN633" s="58" t="n">
        <v>552858.33</v>
      </c>
      <c r="AO633" s="58" t="n">
        <v>1052973.97</v>
      </c>
      <c r="AP633" s="4" t="n">
        <f aca="false" ca="false" dt2D="false" dtr="false" t="normal">COUNTIF(AA633:AL633, "&gt;0")</f>
        <v>1</v>
      </c>
      <c r="AQ633" s="4" t="n">
        <f aca="false" ca="false" dt2D="false" dtr="false" t="normal">COUNTIF(AM633:AO633, "&gt;0")</f>
        <v>3</v>
      </c>
      <c r="AR633" s="4" t="n">
        <f aca="false" ca="false" dt2D="false" dtr="false" t="normal">+AP633+AQ633</f>
        <v>4</v>
      </c>
    </row>
    <row customHeight="true" ht="12.75" outlineLevel="0" r="634">
      <c r="A634" s="49" t="n">
        <f aca="false" ca="false" dt2D="false" dtr="false" t="normal">+A633+1</f>
        <v>609</v>
      </c>
      <c r="B634" s="49" t="n">
        <f aca="false" ca="false" dt2D="false" dtr="false" t="normal">+B633+1</f>
        <v>102</v>
      </c>
      <c r="C634" s="50" t="s">
        <v>115</v>
      </c>
      <c r="D634" s="49" t="s">
        <v>752</v>
      </c>
      <c r="E634" s="53" t="s">
        <v>128</v>
      </c>
      <c r="F634" s="52" t="s">
        <v>56</v>
      </c>
      <c r="G634" s="52" t="n">
        <v>4</v>
      </c>
      <c r="H634" s="52" t="n">
        <v>6</v>
      </c>
      <c r="I634" s="53" t="n">
        <v>4998.8</v>
      </c>
      <c r="J634" s="53" t="n">
        <v>4928.1</v>
      </c>
      <c r="K634" s="53" t="n">
        <v>70.6999999999998</v>
      </c>
      <c r="L634" s="51" t="n">
        <v>234</v>
      </c>
      <c r="M634" s="54" t="n">
        <f aca="false" ca="false" dt2D="false" dtr="false" t="normal">SUM(N634:R634)</f>
        <v>25280406.380000003</v>
      </c>
      <c r="N634" s="54" t="n"/>
      <c r="O634" s="54" t="n">
        <v>3692569.81</v>
      </c>
      <c r="P634" s="54" t="n">
        <v>0</v>
      </c>
      <c r="Q634" s="54" t="n">
        <v>789633.804</v>
      </c>
      <c r="R634" s="54" t="n">
        <v>20798202.766</v>
      </c>
      <c r="S634" s="54" t="n">
        <f aca="false" ca="false" dt2D="false" dtr="false" t="normal">+Z634-M634</f>
        <v>0</v>
      </c>
      <c r="T634" s="54" t="n">
        <f aca="false" ca="false" dt2D="false" dtr="false" t="normal">$M634/($J634+$K634)</f>
        <v>5057.295026806434</v>
      </c>
      <c r="U634" s="54" t="n">
        <f aca="false" ca="false" dt2D="false" dtr="false" t="normal">$M634/($J634+$K634)</f>
        <v>5057.295026806434</v>
      </c>
      <c r="V634" s="52" t="n">
        <v>2027</v>
      </c>
      <c r="W634" s="56" t="n">
        <v>0</v>
      </c>
      <c r="X634" s="56" t="n">
        <f aca="false" ca="false" dt2D="false" dtr="false" t="normal">+(J634*12.98+K634*25.97)*12</f>
        <v>789633.804</v>
      </c>
      <c r="Y634" s="56" t="n">
        <f aca="false" ca="false" dt2D="false" dtr="false" t="normal">+(J634*12.98+K634*25.97)*12*30-'[3]Лист1'!$AQ$640</f>
        <v>19856557.14</v>
      </c>
      <c r="Z634" s="72" t="n">
        <f aca="false" ca="true" dt2D="false" dtr="false" t="normal">SUBTOTAL(9, AA634:AO634)</f>
        <v>25280406.380000003</v>
      </c>
      <c r="AA634" s="58" t="n"/>
      <c r="AB634" s="58" t="n"/>
      <c r="AC634" s="58" t="n"/>
      <c r="AD634" s="58" t="n"/>
      <c r="AE634" s="58" t="n"/>
      <c r="AF634" s="58" t="n"/>
      <c r="AG634" s="58" t="n">
        <v>0</v>
      </c>
      <c r="AH634" s="58" t="n"/>
      <c r="AI634" s="63" t="n"/>
      <c r="AJ634" s="58" t="n"/>
      <c r="AK634" s="63" t="n"/>
      <c r="AL634" s="58" t="n">
        <v>14531383.91</v>
      </c>
      <c r="AM634" s="58" t="n">
        <v>8258407.01</v>
      </c>
      <c r="AN634" s="58" t="n">
        <v>855302.18</v>
      </c>
      <c r="AO634" s="58" t="n">
        <v>1635313.28</v>
      </c>
      <c r="AP634" s="4" t="n">
        <f aca="false" ca="false" dt2D="false" dtr="false" t="normal">COUNTIF(AA634:AL634, "&gt;0")</f>
        <v>1</v>
      </c>
      <c r="AQ634" s="4" t="n">
        <f aca="false" ca="false" dt2D="false" dtr="false" t="normal">COUNTIF(AM634:AO634, "&gt;0")</f>
        <v>3</v>
      </c>
      <c r="AR634" s="4" t="n">
        <f aca="false" ca="false" dt2D="false" dtr="false" t="normal">+AP634+AQ634</f>
        <v>4</v>
      </c>
    </row>
    <row customHeight="true" ht="12.75" outlineLevel="0" r="635">
      <c r="A635" s="49" t="n">
        <f aca="false" ca="false" dt2D="false" dtr="false" t="normal">+A634+1</f>
        <v>610</v>
      </c>
      <c r="B635" s="49" t="n">
        <f aca="false" ca="false" dt2D="false" dtr="false" t="normal">+B634+1</f>
        <v>103</v>
      </c>
      <c r="C635" s="50" t="s">
        <v>115</v>
      </c>
      <c r="D635" s="49" t="s">
        <v>753</v>
      </c>
      <c r="E635" s="53" t="s">
        <v>154</v>
      </c>
      <c r="F635" s="52" t="s">
        <v>56</v>
      </c>
      <c r="G635" s="52" t="n">
        <v>4</v>
      </c>
      <c r="H635" s="52" t="n">
        <v>4</v>
      </c>
      <c r="I635" s="53" t="n">
        <v>3459.2</v>
      </c>
      <c r="J635" s="53" t="n">
        <v>3459.2</v>
      </c>
      <c r="K635" s="53" t="n">
        <v>0</v>
      </c>
      <c r="L635" s="51" t="n">
        <v>162</v>
      </c>
      <c r="M635" s="54" t="n">
        <f aca="false" ca="false" dt2D="false" dtr="false" t="normal">SUM(N635:R635)</f>
        <v>7081351.55</v>
      </c>
      <c r="N635" s="54" t="n"/>
      <c r="O635" s="54" t="n"/>
      <c r="P635" s="54" t="n">
        <v>0</v>
      </c>
      <c r="Q635" s="54" t="n">
        <v>538804.992</v>
      </c>
      <c r="R635" s="54" t="n">
        <v>6542546.558</v>
      </c>
      <c r="S635" s="54" t="n">
        <f aca="false" ca="false" dt2D="false" dtr="false" t="normal">+Z635-M635</f>
        <v>0</v>
      </c>
      <c r="T635" s="54" t="n">
        <f aca="false" ca="false" dt2D="false" dtr="false" t="normal">$M635/($J635+$K635)</f>
        <v>2047.106715425532</v>
      </c>
      <c r="U635" s="54" t="n">
        <f aca="false" ca="false" dt2D="false" dtr="false" t="normal">$M635/($J635+$K635)</f>
        <v>2047.106715425532</v>
      </c>
      <c r="V635" s="52" t="n">
        <v>2027</v>
      </c>
      <c r="W635" s="56" t="n">
        <v>0</v>
      </c>
      <c r="X635" s="56" t="n">
        <f aca="false" ca="false" dt2D="false" dtr="false" t="normal">+(J635*12.98+K635*25.97)*12</f>
        <v>538804.992</v>
      </c>
      <c r="Y635" s="56" t="n">
        <f aca="false" ca="false" dt2D="false" dtr="false" t="normal">+(J635*12.98+K635*25.97)*12*30-'[3]Лист1'!$AQ$641</f>
        <v>7308571.859999999</v>
      </c>
      <c r="Z635" s="72" t="n">
        <f aca="false" ca="true" dt2D="false" dtr="false" t="normal">SUBTOTAL(9, AA635:AO635)</f>
        <v>7081351.55</v>
      </c>
      <c r="AA635" s="58" t="n"/>
      <c r="AB635" s="58" t="n"/>
      <c r="AC635" s="58" t="n"/>
      <c r="AD635" s="58" t="n"/>
      <c r="AE635" s="58" t="n">
        <v>1400690.87</v>
      </c>
      <c r="AF635" s="58" t="n"/>
      <c r="AG635" s="58" t="n">
        <v>0</v>
      </c>
      <c r="AH635" s="58" t="n"/>
      <c r="AI635" s="58" t="n"/>
      <c r="AJ635" s="58" t="n"/>
      <c r="AK635" s="63" t="n"/>
      <c r="AL635" s="63" t="n"/>
      <c r="AM635" s="58" t="n">
        <v>4502304.46</v>
      </c>
      <c r="AN635" s="58" t="n">
        <v>408742.88</v>
      </c>
      <c r="AO635" s="58" t="n">
        <v>769613.34</v>
      </c>
      <c r="AP635" s="4" t="n">
        <f aca="false" ca="false" dt2D="false" dtr="false" t="normal">COUNTIF(AA635:AL635, "&gt;0")</f>
        <v>1</v>
      </c>
      <c r="AQ635" s="4" t="n">
        <f aca="false" ca="false" dt2D="false" dtr="false" t="normal">COUNTIF(AM635:AO635, "&gt;0")</f>
        <v>3</v>
      </c>
      <c r="AR635" s="4" t="n">
        <f aca="false" ca="false" dt2D="false" dtr="false" t="normal">+AP635+AQ635</f>
        <v>4</v>
      </c>
    </row>
    <row customHeight="true" ht="12.75" outlineLevel="0" r="636">
      <c r="A636" s="49" t="n">
        <f aca="false" ca="false" dt2D="false" dtr="false" t="normal">+A635+1</f>
        <v>611</v>
      </c>
      <c r="B636" s="49" t="n">
        <f aca="false" ca="false" dt2D="false" dtr="false" t="normal">+B635+1</f>
        <v>104</v>
      </c>
      <c r="C636" s="50" t="s">
        <v>115</v>
      </c>
      <c r="D636" s="49" t="s">
        <v>754</v>
      </c>
      <c r="E636" s="53" t="s">
        <v>154</v>
      </c>
      <c r="F636" s="52" t="s">
        <v>56</v>
      </c>
      <c r="G636" s="52" t="n">
        <v>4</v>
      </c>
      <c r="H636" s="52" t="n">
        <v>4</v>
      </c>
      <c r="I636" s="53" t="n">
        <v>3446.2</v>
      </c>
      <c r="J636" s="53" t="n">
        <v>3446.2</v>
      </c>
      <c r="K636" s="53" t="n">
        <v>0</v>
      </c>
      <c r="L636" s="51" t="n">
        <v>128</v>
      </c>
      <c r="M636" s="54" t="n">
        <f aca="false" ca="false" dt2D="false" dtr="false" t="normal">SUM(N636:R636)</f>
        <v>14894612.19</v>
      </c>
      <c r="N636" s="54" t="n"/>
      <c r="O636" s="54" t="n"/>
      <c r="P636" s="54" t="n">
        <v>0</v>
      </c>
      <c r="Q636" s="54" t="n">
        <v>536780.112</v>
      </c>
      <c r="R636" s="54" t="n">
        <v>14357832.078</v>
      </c>
      <c r="S636" s="54" t="n">
        <f aca="false" ca="false" dt2D="false" dtr="false" t="normal">+Z636-M636</f>
        <v>0</v>
      </c>
      <c r="T636" s="54" t="n">
        <f aca="false" ca="false" dt2D="false" dtr="false" t="normal">$M636/($J636+$K636)</f>
        <v>4322.039402820498</v>
      </c>
      <c r="U636" s="54" t="n">
        <f aca="false" ca="false" dt2D="false" dtr="false" t="normal">$M636/($J636+$K636)</f>
        <v>4322.039402820498</v>
      </c>
      <c r="V636" s="52" t="n">
        <v>2027</v>
      </c>
      <c r="W636" s="56" t="n">
        <v>0</v>
      </c>
      <c r="X636" s="56" t="n">
        <f aca="false" ca="false" dt2D="false" dtr="false" t="normal">+(J636*12.98+K636*25.97)*12</f>
        <v>536780.112</v>
      </c>
      <c r="Y636" s="56" t="n">
        <f aca="false" ca="false" dt2D="false" dtr="false" t="normal">+(J636*12.98+K636*25.97)*12*30-'[3]Лист1'!$AQ$643</f>
        <v>15565528.36</v>
      </c>
      <c r="Z636" s="72" t="n">
        <f aca="false" ca="true" dt2D="false" dtr="false" t="normal">SUBTOTAL(9, AA636:AO636)</f>
        <v>14894612.19</v>
      </c>
      <c r="AA636" s="58" t="n">
        <v>9785101.41</v>
      </c>
      <c r="AB636" s="58" t="n"/>
      <c r="AC636" s="58" t="n"/>
      <c r="AD636" s="58" t="n"/>
      <c r="AE636" s="58" t="n"/>
      <c r="AF636" s="58" t="n"/>
      <c r="AG636" s="58" t="n">
        <v>0</v>
      </c>
      <c r="AH636" s="58" t="n"/>
      <c r="AI636" s="63" t="n"/>
      <c r="AJ636" s="58" t="n"/>
      <c r="AK636" s="58" t="n"/>
      <c r="AL636" s="63" t="n"/>
      <c r="AM636" s="58" t="n">
        <v>3857256.19</v>
      </c>
      <c r="AN636" s="58" t="n">
        <v>428012.53</v>
      </c>
      <c r="AO636" s="58" t="n">
        <v>824242.06</v>
      </c>
      <c r="AP636" s="4" t="n">
        <f aca="false" ca="false" dt2D="false" dtr="false" t="normal">COUNTIF(AA636:AL636, "&gt;0")</f>
        <v>1</v>
      </c>
      <c r="AQ636" s="4" t="n">
        <f aca="false" ca="false" dt2D="false" dtr="false" t="normal">COUNTIF(AM636:AO636, "&gt;0")</f>
        <v>3</v>
      </c>
      <c r="AR636" s="4" t="n">
        <f aca="false" ca="false" dt2D="false" dtr="false" t="normal">+AP636+AQ636</f>
        <v>4</v>
      </c>
    </row>
    <row customHeight="true" ht="12.75" outlineLevel="0" r="637">
      <c r="A637" s="49" t="n">
        <f aca="false" ca="false" dt2D="false" dtr="false" t="normal">+A636+1</f>
        <v>612</v>
      </c>
      <c r="B637" s="49" t="n">
        <f aca="false" ca="false" dt2D="false" dtr="false" t="normal">+B636+1</f>
        <v>105</v>
      </c>
      <c r="C637" s="50" t="s">
        <v>115</v>
      </c>
      <c r="D637" s="49" t="s">
        <v>755</v>
      </c>
      <c r="E637" s="53" t="s">
        <v>98</v>
      </c>
      <c r="F637" s="52" t="s">
        <v>56</v>
      </c>
      <c r="G637" s="52" t="n">
        <v>4</v>
      </c>
      <c r="H637" s="52" t="n">
        <v>2</v>
      </c>
      <c r="I637" s="53" t="n">
        <v>1991.8</v>
      </c>
      <c r="J637" s="53" t="n">
        <v>1991.8</v>
      </c>
      <c r="K637" s="53" t="n">
        <v>0</v>
      </c>
      <c r="L637" s="51" t="n">
        <v>73</v>
      </c>
      <c r="M637" s="54" t="n">
        <f aca="false" ca="false" dt2D="false" dtr="false" t="normal">SUM(N637:R637)</f>
        <v>13625888.358459998</v>
      </c>
      <c r="N637" s="54" t="n"/>
      <c r="O637" s="54" t="n">
        <v>1858602.98</v>
      </c>
      <c r="P637" s="54" t="n">
        <v>0</v>
      </c>
      <c r="Q637" s="54" t="n">
        <v>1904123.118</v>
      </c>
      <c r="R637" s="54" t="n">
        <v>9863162.26046</v>
      </c>
      <c r="S637" s="54" t="n">
        <f aca="false" ca="false" dt2D="false" dtr="false" t="normal">+Z637-M637</f>
        <v>0</v>
      </c>
      <c r="T637" s="54" t="n">
        <f aca="false" ca="false" dt2D="false" dtr="false" t="normal">$M637/($J637+$K637)</f>
        <v>6840.992247444522</v>
      </c>
      <c r="U637" s="54" t="n">
        <f aca="false" ca="false" dt2D="false" dtr="false" t="normal">$M637/($J637+$K637)</f>
        <v>6840.992247444522</v>
      </c>
      <c r="V637" s="52" t="n">
        <v>2027</v>
      </c>
      <c r="W637" s="56" t="n">
        <v>1593880.35</v>
      </c>
      <c r="X637" s="56" t="n">
        <f aca="false" ca="false" dt2D="false" dtr="false" t="normal">+(J637*12.98+K637*25.97)*12</f>
        <v>310242.768</v>
      </c>
      <c r="Y637" s="56" t="n">
        <f aca="false" ca="false" dt2D="false" dtr="false" t="normal">+(J637*12.98+K637*25.97)*12*30</f>
        <v>9307283.04</v>
      </c>
      <c r="Z637" s="72" t="n">
        <f aca="false" ca="true" dt2D="false" dtr="false" t="normal">SUBTOTAL(9, AA637:AO637)</f>
        <v>13625888.35846</v>
      </c>
      <c r="AA637" s="63" t="n"/>
      <c r="AB637" s="63" t="n"/>
      <c r="AC637" s="63" t="n"/>
      <c r="AD637" s="63" t="n"/>
      <c r="AE637" s="58" t="n">
        <v>806514.82</v>
      </c>
      <c r="AF637" s="58" t="n"/>
      <c r="AG637" s="58" t="n">
        <v>0</v>
      </c>
      <c r="AH637" s="58" t="n"/>
      <c r="AI637" s="58" t="n">
        <v>10339087.52</v>
      </c>
      <c r="AJ637" s="58" t="n"/>
      <c r="AK637" s="63" t="n"/>
      <c r="AL637" s="63" t="n"/>
      <c r="AM637" s="62" t="n">
        <v>1414846.84644</v>
      </c>
      <c r="AN637" s="62" t="n">
        <v>129335.34202</v>
      </c>
      <c r="AO637" s="62" t="n">
        <v>936103.83</v>
      </c>
      <c r="AP637" s="4" t="n">
        <f aca="false" ca="false" dt2D="false" dtr="false" t="normal">COUNTIF(AA637:AL637, "&gt;0")</f>
        <v>2</v>
      </c>
      <c r="AQ637" s="4" t="n">
        <f aca="false" ca="false" dt2D="false" dtr="false" t="normal">COUNTIF(AM637:AO637, "&gt;0")</f>
        <v>3</v>
      </c>
      <c r="AR637" s="4" t="n">
        <f aca="false" ca="false" dt2D="false" dtr="false" t="normal">+AP637+AQ637</f>
        <v>5</v>
      </c>
    </row>
    <row customHeight="true" ht="12.75" outlineLevel="0" r="638">
      <c r="A638" s="49" t="n">
        <f aca="false" ca="false" dt2D="false" dtr="false" t="normal">+A637+1</f>
        <v>613</v>
      </c>
      <c r="B638" s="49" t="n">
        <f aca="false" ca="false" dt2D="false" dtr="false" t="normal">+B637+1</f>
        <v>106</v>
      </c>
      <c r="C638" s="50" t="s">
        <v>115</v>
      </c>
      <c r="D638" s="49" t="s">
        <v>756</v>
      </c>
      <c r="E638" s="53" t="s">
        <v>161</v>
      </c>
      <c r="F638" s="52" t="s">
        <v>56</v>
      </c>
      <c r="G638" s="52" t="n">
        <v>4</v>
      </c>
      <c r="H638" s="52" t="n">
        <v>4</v>
      </c>
      <c r="I638" s="53" t="n">
        <v>2717</v>
      </c>
      <c r="J638" s="53" t="n">
        <v>2717</v>
      </c>
      <c r="K638" s="53" t="n">
        <v>0</v>
      </c>
      <c r="L638" s="51" t="n">
        <v>139</v>
      </c>
      <c r="M638" s="54" t="n">
        <f aca="false" ca="false" dt2D="false" dtr="false" t="normal">SUM(N638:R638)</f>
        <v>16013213.313242402</v>
      </c>
      <c r="N638" s="54" t="n"/>
      <c r="O638" s="54" t="n">
        <v>2596217.42</v>
      </c>
      <c r="P638" s="54" t="n">
        <v>0</v>
      </c>
      <c r="Q638" s="54" t="n">
        <v>1296271.57</v>
      </c>
      <c r="R638" s="54" t="n">
        <v>12120724.3232424</v>
      </c>
      <c r="S638" s="54" t="n">
        <f aca="false" ca="false" dt2D="false" dtr="false" t="normal">+Z638-M638</f>
        <v>0</v>
      </c>
      <c r="T638" s="54" t="n">
        <f aca="false" ca="false" dt2D="false" dtr="false" t="normal">$M638/($J638+$K638)</f>
        <v>5893.711193685094</v>
      </c>
      <c r="U638" s="54" t="n">
        <f aca="false" ca="false" dt2D="false" dtr="false" t="normal">$M638/($J638+$K638)</f>
        <v>5893.711193685094</v>
      </c>
      <c r="V638" s="52" t="n">
        <v>2027</v>
      </c>
      <c r="W638" s="56" t="n">
        <v>873071.65</v>
      </c>
      <c r="X638" s="56" t="n">
        <f aca="false" ca="false" dt2D="false" dtr="false" t="normal">+(J638*12.98+K638*25.97)*12</f>
        <v>423199.92000000004</v>
      </c>
      <c r="Y638" s="56" t="n">
        <f aca="false" ca="false" dt2D="false" dtr="false" t="normal">+(J638*12.98+K638*25.97)*12*30</f>
        <v>12695997.600000001</v>
      </c>
      <c r="Z638" s="72" t="n">
        <f aca="false" ca="true" dt2D="false" dtr="false" t="normal">SUBTOTAL(9, AA638:AO638)</f>
        <v>16013213.313242402</v>
      </c>
      <c r="AA638" s="63" t="n"/>
      <c r="AB638" s="63" t="n"/>
      <c r="AC638" s="63" t="n"/>
      <c r="AD638" s="63" t="n"/>
      <c r="AE638" s="63" t="n"/>
      <c r="AF638" s="58" t="n"/>
      <c r="AG638" s="58" t="n">
        <v>0</v>
      </c>
      <c r="AH638" s="58" t="n"/>
      <c r="AI638" s="58" t="n">
        <v>14103474.64</v>
      </c>
      <c r="AJ638" s="58" t="n"/>
      <c r="AK638" s="63" t="n"/>
      <c r="AL638" s="63" t="n"/>
      <c r="AM638" s="62" t="n">
        <v>1441191.3516</v>
      </c>
      <c r="AN638" s="62" t="n">
        <v>160132.3724</v>
      </c>
      <c r="AO638" s="62" t="n">
        <v>308414.9492424</v>
      </c>
      <c r="AP638" s="4" t="n">
        <f aca="false" ca="false" dt2D="false" dtr="false" t="normal">COUNTIF(AA638:AL638, "&gt;0")</f>
        <v>1</v>
      </c>
      <c r="AQ638" s="4" t="n">
        <f aca="false" ca="false" dt2D="false" dtr="false" t="normal">COUNTIF(AM638:AO638, "&gt;0")</f>
        <v>3</v>
      </c>
      <c r="AR638" s="4" t="n">
        <f aca="false" ca="false" dt2D="false" dtr="false" t="normal">+AP638+AQ638</f>
        <v>4</v>
      </c>
    </row>
    <row customHeight="true" ht="12.75" outlineLevel="0" r="639">
      <c r="A639" s="49" t="n">
        <f aca="false" ca="false" dt2D="false" dtr="false" t="normal">+A638+1</f>
        <v>614</v>
      </c>
      <c r="B639" s="49" t="n">
        <f aca="false" ca="false" dt2D="false" dtr="false" t="normal">+B638+1</f>
        <v>107</v>
      </c>
      <c r="C639" s="50" t="s">
        <v>115</v>
      </c>
      <c r="D639" s="49" t="s">
        <v>757</v>
      </c>
      <c r="E639" s="53" t="s">
        <v>128</v>
      </c>
      <c r="F639" s="52" t="s">
        <v>56</v>
      </c>
      <c r="G639" s="52" t="n">
        <v>5</v>
      </c>
      <c r="H639" s="52" t="n">
        <v>4</v>
      </c>
      <c r="I639" s="53" t="n">
        <v>3698.5</v>
      </c>
      <c r="J639" s="53" t="n">
        <v>3331.4</v>
      </c>
      <c r="K639" s="53" t="n">
        <v>142.2</v>
      </c>
      <c r="L639" s="51" t="n">
        <v>143</v>
      </c>
      <c r="M639" s="54" t="n">
        <f aca="false" ca="false" dt2D="false" dtr="false" t="normal">SUM(N639:R639)</f>
        <v>4579490.03</v>
      </c>
      <c r="N639" s="54" t="n"/>
      <c r="O639" s="54" t="n">
        <v>195940.38</v>
      </c>
      <c r="P639" s="54" t="n">
        <v>0</v>
      </c>
      <c r="Q639" s="54" t="n">
        <v>563214.072</v>
      </c>
      <c r="R639" s="54" t="n">
        <v>3820335.578</v>
      </c>
      <c r="S639" s="54" t="n">
        <f aca="false" ca="false" dt2D="false" dtr="false" t="normal">+Z639-M639</f>
        <v>0</v>
      </c>
      <c r="T639" s="54" t="n">
        <f aca="false" ca="false" dt2D="false" dtr="false" t="normal">$M639/($J639+$K639)</f>
        <v>1318.3699994242286</v>
      </c>
      <c r="U639" s="54" t="n">
        <f aca="false" ca="false" dt2D="false" dtr="false" t="normal">$M639/($J639+$K639)</f>
        <v>1318.3699994242286</v>
      </c>
      <c r="V639" s="52" t="n">
        <v>2027</v>
      </c>
      <c r="W639" s="56" t="n">
        <v>0</v>
      </c>
      <c r="X639" s="56" t="n">
        <f aca="false" ca="false" dt2D="false" dtr="false" t="normal">+(J639*12.98+K639*25.97)*12</f>
        <v>563214.072</v>
      </c>
      <c r="Y639" s="56" t="n">
        <f aca="false" ca="false" dt2D="false" dtr="false" t="normal">+(J639*12.98+K639*25.97)*12*30-'[3]Лист1'!$AQ$660</f>
        <v>5729694.609999999</v>
      </c>
      <c r="Z639" s="72" t="n">
        <f aca="false" ca="true" dt2D="false" dtr="false" t="normal">SUBTOTAL(9, AA639:AO639)</f>
        <v>4579490.03</v>
      </c>
      <c r="AA639" s="58" t="n"/>
      <c r="AB639" s="58" t="n">
        <v>3988525.16</v>
      </c>
      <c r="AC639" s="58" t="n"/>
      <c r="AD639" s="58" t="n"/>
      <c r="AE639" s="58" t="n"/>
      <c r="AF639" s="58" t="n"/>
      <c r="AG639" s="58" t="n">
        <v>0</v>
      </c>
      <c r="AH639" s="58" t="n"/>
      <c r="AI639" s="58" t="n"/>
      <c r="AJ639" s="58" t="n"/>
      <c r="AK639" s="58" t="n"/>
      <c r="AL639" s="58" t="n"/>
      <c r="AM639" s="58" t="n">
        <v>457949</v>
      </c>
      <c r="AN639" s="58" t="n">
        <v>45794.9</v>
      </c>
      <c r="AO639" s="58" t="n">
        <v>87220.97</v>
      </c>
      <c r="AP639" s="4" t="n">
        <f aca="false" ca="false" dt2D="false" dtr="false" t="normal">COUNTIF(AA639:AL639, "&gt;0")</f>
        <v>1</v>
      </c>
      <c r="AQ639" s="4" t="n">
        <f aca="false" ca="false" dt2D="false" dtr="false" t="normal">COUNTIF(AM639:AO639, "&gt;0")</f>
        <v>3</v>
      </c>
      <c r="AR639" s="4" t="n">
        <f aca="false" ca="false" dt2D="false" dtr="false" t="normal">+AP639+AQ639</f>
        <v>4</v>
      </c>
    </row>
    <row customHeight="true" ht="12.75" outlineLevel="0" r="640">
      <c r="A640" s="49" t="n">
        <f aca="false" ca="false" dt2D="false" dtr="false" t="normal">+A639+1</f>
        <v>615</v>
      </c>
      <c r="B640" s="49" t="n">
        <f aca="false" ca="false" dt2D="false" dtr="false" t="normal">+B639+1</f>
        <v>108</v>
      </c>
      <c r="C640" s="50" t="s">
        <v>115</v>
      </c>
      <c r="D640" s="49" t="s">
        <v>758</v>
      </c>
      <c r="E640" s="53" t="s">
        <v>226</v>
      </c>
      <c r="F640" s="52" t="s">
        <v>56</v>
      </c>
      <c r="G640" s="52" t="n">
        <v>3</v>
      </c>
      <c r="H640" s="52" t="n">
        <v>1</v>
      </c>
      <c r="I640" s="53" t="n">
        <v>1083.3</v>
      </c>
      <c r="J640" s="53" t="n">
        <v>969.2</v>
      </c>
      <c r="K640" s="53" t="n">
        <v>114.1</v>
      </c>
      <c r="L640" s="51" t="n">
        <v>100</v>
      </c>
      <c r="M640" s="54" t="n">
        <f aca="false" ca="false" dt2D="false" dtr="false" t="normal">SUM(N640:R640)</f>
        <v>767918.8699999999</v>
      </c>
      <c r="N640" s="54" t="n"/>
      <c r="O640" s="54" t="n">
        <v>0</v>
      </c>
      <c r="P640" s="54" t="n">
        <v>0</v>
      </c>
      <c r="Q640" s="54" t="n">
        <v>767918.87</v>
      </c>
      <c r="R640" s="54" t="n">
        <v>0</v>
      </c>
      <c r="S640" s="54" t="n">
        <f aca="false" ca="false" dt2D="false" dtr="false" t="normal">+Z640-M640</f>
        <v>0</v>
      </c>
      <c r="T640" s="54" t="n">
        <f aca="false" ca="false" dt2D="false" dtr="false" t="normal">$M640/($J640+$K640)</f>
        <v>708.8699990768946</v>
      </c>
      <c r="U640" s="54" t="n">
        <f aca="false" ca="false" dt2D="false" dtr="false" t="normal">$M640/($J640+$K640)</f>
        <v>708.8699990768946</v>
      </c>
      <c r="V640" s="52" t="n">
        <v>2027</v>
      </c>
      <c r="W640" s="56" t="n">
        <v>738243.34</v>
      </c>
      <c r="X640" s="56" t="n">
        <f aca="false" ca="false" dt2D="false" dtr="false" t="normal">+(J640*12.98+K640*25.97)*12</f>
        <v>186520.71600000001</v>
      </c>
      <c r="Y640" s="56" t="n">
        <f aca="false" ca="false" dt2D="false" dtr="false" t="normal">+(J640*12.98+K640*25.97)*12*30</f>
        <v>5595621.48</v>
      </c>
      <c r="Z640" s="72" t="n">
        <f aca="false" ca="true" dt2D="false" dtr="false" t="normal">SUBTOTAL(9, AA640:AO640)</f>
        <v>767918.8699999999</v>
      </c>
      <c r="AA640" s="58" t="n"/>
      <c r="AB640" s="58" t="n"/>
      <c r="AC640" s="58" t="n"/>
      <c r="AD640" s="58" t="n"/>
      <c r="AE640" s="58" t="n">
        <v>518524.93</v>
      </c>
      <c r="AF640" s="58" t="n"/>
      <c r="AG640" s="58" t="n">
        <v>0</v>
      </c>
      <c r="AH640" s="58" t="n"/>
      <c r="AI640" s="58" t="n"/>
      <c r="AJ640" s="58" t="n"/>
      <c r="AK640" s="58" t="n"/>
      <c r="AL640" s="58" t="n"/>
      <c r="AM640" s="58" t="n">
        <v>230375.66</v>
      </c>
      <c r="AN640" s="58" t="n">
        <v>7679.19</v>
      </c>
      <c r="AO640" s="58" t="n">
        <v>11339.09</v>
      </c>
      <c r="AP640" s="4" t="n">
        <f aca="false" ca="false" dt2D="false" dtr="false" t="normal">COUNTIF(AA640:AL640, "&gt;0")</f>
        <v>1</v>
      </c>
      <c r="AQ640" s="4" t="n">
        <f aca="false" ca="false" dt2D="false" dtr="false" t="normal">COUNTIF(AM640:AO640, "&gt;0")</f>
        <v>3</v>
      </c>
      <c r="AR640" s="4" t="n">
        <f aca="false" ca="false" dt2D="false" dtr="false" t="normal">+AP640+AQ640</f>
        <v>4</v>
      </c>
    </row>
    <row customHeight="true" ht="12.75" outlineLevel="0" r="641">
      <c r="A641" s="49" t="n">
        <f aca="false" ca="false" dt2D="false" dtr="false" t="normal">+A640+1</f>
        <v>616</v>
      </c>
      <c r="B641" s="49" t="n">
        <f aca="false" ca="false" dt2D="false" dtr="false" t="normal">+B640+1</f>
        <v>109</v>
      </c>
      <c r="C641" s="50" t="s">
        <v>115</v>
      </c>
      <c r="D641" s="49" t="s">
        <v>759</v>
      </c>
      <c r="E641" s="53" t="s">
        <v>760</v>
      </c>
      <c r="F641" s="52" t="s">
        <v>56</v>
      </c>
      <c r="G641" s="52" t="n">
        <v>3</v>
      </c>
      <c r="H641" s="52" t="n">
        <v>2</v>
      </c>
      <c r="I641" s="53" t="n">
        <v>1052.9</v>
      </c>
      <c r="J641" s="53" t="n">
        <v>700.4</v>
      </c>
      <c r="K641" s="53" t="n">
        <v>352.5</v>
      </c>
      <c r="L641" s="51" t="n">
        <v>26</v>
      </c>
      <c r="M641" s="54" t="n">
        <f aca="false" ca="false" dt2D="false" dtr="false" t="normal">SUM(N641:R641)</f>
        <v>9809556.54266</v>
      </c>
      <c r="N641" s="54" t="n"/>
      <c r="O641" s="54" t="n">
        <v>2018710.35</v>
      </c>
      <c r="P641" s="54" t="n">
        <v>0</v>
      </c>
      <c r="Q641" s="54" t="n">
        <v>218947.404</v>
      </c>
      <c r="R641" s="54" t="n">
        <v>7571898.78866</v>
      </c>
      <c r="S641" s="54" t="n">
        <f aca="false" ca="false" dt2D="false" dtr="false" t="normal">+Z641-M641</f>
        <v>0</v>
      </c>
      <c r="T641" s="54" t="n">
        <f aca="false" ca="false" dt2D="false" dtr="false" t="normal">$M641/($J641+$K641)</f>
        <v>9316.70295627315</v>
      </c>
      <c r="U641" s="54" t="n">
        <f aca="false" ca="false" dt2D="false" dtr="false" t="normal">$M641/($J641+$K641)</f>
        <v>9316.70295627315</v>
      </c>
      <c r="V641" s="52" t="n">
        <v>2027</v>
      </c>
      <c r="W641" s="56" t="n">
        <v>0</v>
      </c>
      <c r="X641" s="56" t="n">
        <f aca="false" ca="false" dt2D="false" dtr="false" t="normal">+(J641*12.98+K641*25.97)*12</f>
        <v>218947.40399999998</v>
      </c>
      <c r="Y641" s="56" t="n">
        <f aca="false" ca="false" dt2D="false" dtr="false" t="normal">+(J641*12.98+K641*25.97)*12*30-'[3]Лист1'!$AQ$680</f>
        <v>6404458.31</v>
      </c>
      <c r="Z641" s="72" t="n">
        <f aca="false" ca="true" dt2D="false" dtr="false" t="normal">SUBTOTAL(9, AA641:AO641)</f>
        <v>9809556.54266</v>
      </c>
      <c r="AA641" s="58" t="n">
        <v>3838367.55</v>
      </c>
      <c r="AB641" s="58" t="n">
        <v>2335595.6</v>
      </c>
      <c r="AC641" s="58" t="n">
        <v>1100543</v>
      </c>
      <c r="AD641" s="58" t="n">
        <v>937901.08</v>
      </c>
      <c r="AE641" s="63" t="n"/>
      <c r="AF641" s="58" t="n"/>
      <c r="AG641" s="58" t="n"/>
      <c r="AH641" s="58" t="n"/>
      <c r="AI641" s="63" t="n"/>
      <c r="AJ641" s="58" t="n"/>
      <c r="AK641" s="63" t="n"/>
      <c r="AL641" s="63" t="n"/>
      <c r="AM641" s="62" t="n">
        <v>704636.68918</v>
      </c>
      <c r="AN641" s="62" t="n">
        <v>73704.26348</v>
      </c>
      <c r="AO641" s="62" t="n">
        <v>818808.36</v>
      </c>
      <c r="AP641" s="4" t="n">
        <f aca="false" ca="false" dt2D="false" dtr="false" t="normal">COUNTIF(AA641:AL641, "&gt;0")</f>
        <v>4</v>
      </c>
      <c r="AQ641" s="4" t="n">
        <f aca="false" ca="false" dt2D="false" dtr="false" t="normal">COUNTIF(AM641:AO641, "&gt;0")</f>
        <v>3</v>
      </c>
      <c r="AR641" s="4" t="n">
        <f aca="false" ca="false" dt2D="false" dtr="false" t="normal">+AP641+AQ641</f>
        <v>7</v>
      </c>
    </row>
    <row customHeight="true" ht="12.75" outlineLevel="0" r="642">
      <c r="A642" s="49" t="n">
        <f aca="false" ca="false" dt2D="false" dtr="false" t="normal">+A641+1</f>
        <v>617</v>
      </c>
      <c r="B642" s="49" t="n">
        <f aca="false" ca="false" dt2D="false" dtr="false" t="normal">+B641+1</f>
        <v>110</v>
      </c>
      <c r="C642" s="50" t="s">
        <v>115</v>
      </c>
      <c r="D642" s="49" t="s">
        <v>761</v>
      </c>
      <c r="E642" s="53" t="s">
        <v>348</v>
      </c>
      <c r="F642" s="52" t="s">
        <v>56</v>
      </c>
      <c r="G642" s="52" t="n">
        <v>4</v>
      </c>
      <c r="H642" s="52" t="n">
        <v>3</v>
      </c>
      <c r="I642" s="53" t="n">
        <v>2004.5</v>
      </c>
      <c r="J642" s="53" t="n">
        <v>1497.6</v>
      </c>
      <c r="K642" s="53" t="n">
        <v>506.9</v>
      </c>
      <c r="L642" s="51" t="n">
        <v>71</v>
      </c>
      <c r="M642" s="54" t="n">
        <f aca="false" ca="false" dt2D="false" dtr="false" t="normal">SUM(N642:R642)</f>
        <v>14705244.3293</v>
      </c>
      <c r="N642" s="54" t="n"/>
      <c r="O642" s="54" t="n">
        <v>1815388.62</v>
      </c>
      <c r="P642" s="54" t="n">
        <v>0</v>
      </c>
      <c r="Q642" s="54" t="n">
        <v>1063622.482</v>
      </c>
      <c r="R642" s="54" t="n">
        <v>11826233.2273</v>
      </c>
      <c r="S642" s="54" t="n">
        <f aca="false" ca="false" dt2D="false" dtr="false" t="normal">+Z642-M642</f>
        <v>0</v>
      </c>
      <c r="T642" s="54" t="n">
        <f aca="false" ca="false" dt2D="false" dtr="false" t="normal">$M642/($J642+$K642)</f>
        <v>7336.115903866301</v>
      </c>
      <c r="U642" s="54" t="n">
        <f aca="false" ca="false" dt2D="false" dtr="false" t="normal">$M642/($J642+$K642)</f>
        <v>7336.115903866301</v>
      </c>
      <c r="V642" s="52" t="n">
        <v>2027</v>
      </c>
      <c r="W642" s="56" t="n">
        <v>672385.99</v>
      </c>
      <c r="X642" s="56" t="n">
        <f aca="false" ca="false" dt2D="false" dtr="false" t="normal">+(J642*12.98+K642*25.97)*12</f>
        <v>391236.49199999997</v>
      </c>
      <c r="Y642" s="56" t="n">
        <f aca="false" ca="false" dt2D="false" dtr="false" t="normal">+(J642*12.98+K642*25.97)*12*30</f>
        <v>11737094.76</v>
      </c>
      <c r="Z642" s="72" t="n">
        <f aca="false" ca="true" dt2D="false" dtr="false" t="normal">SUBTOTAL(9, AA642:AO642)</f>
        <v>14705244.329300001</v>
      </c>
      <c r="AA642" s="58" t="n">
        <v>5691554.69</v>
      </c>
      <c r="AB642" s="58" t="n">
        <v>2301646.33</v>
      </c>
      <c r="AC642" s="58" t="n">
        <v>2433002.38</v>
      </c>
      <c r="AD642" s="58" t="n">
        <v>1855171.01</v>
      </c>
      <c r="AE642" s="63" t="n"/>
      <c r="AF642" s="58" t="n"/>
      <c r="AG642" s="58" t="n"/>
      <c r="AH642" s="58" t="n"/>
      <c r="AI642" s="63" t="n"/>
      <c r="AJ642" s="58" t="n"/>
      <c r="AK642" s="63" t="n"/>
      <c r="AL642" s="63" t="n"/>
      <c r="AM642" s="62" t="n">
        <v>1341479.9539</v>
      </c>
      <c r="AN642" s="62" t="n">
        <v>140317.4054</v>
      </c>
      <c r="AO642" s="62" t="n">
        <v>942072.56</v>
      </c>
      <c r="AP642" s="4" t="n">
        <f aca="false" ca="false" dt2D="false" dtr="false" t="normal">COUNTIF(AA642:AL642, "&gt;0")</f>
        <v>4</v>
      </c>
      <c r="AQ642" s="4" t="n">
        <f aca="false" ca="false" dt2D="false" dtr="false" t="normal">COUNTIF(AM642:AO642, "&gt;0")</f>
        <v>3</v>
      </c>
      <c r="AR642" s="4" t="n">
        <f aca="false" ca="false" dt2D="false" dtr="false" t="normal">+AP642+AQ642</f>
        <v>7</v>
      </c>
    </row>
    <row customHeight="true" ht="12.75" outlineLevel="0" r="643">
      <c r="A643" s="49" t="n">
        <f aca="false" ca="false" dt2D="false" dtr="false" t="normal">+A642+1</f>
        <v>618</v>
      </c>
      <c r="B643" s="49" t="n">
        <f aca="false" ca="false" dt2D="false" dtr="false" t="normal">+B642+1</f>
        <v>111</v>
      </c>
      <c r="C643" s="50" t="s">
        <v>115</v>
      </c>
      <c r="D643" s="49" t="s">
        <v>762</v>
      </c>
      <c r="E643" s="53" t="s">
        <v>107</v>
      </c>
      <c r="F643" s="52" t="s">
        <v>56</v>
      </c>
      <c r="G643" s="52" t="n">
        <v>3</v>
      </c>
      <c r="H643" s="52" t="n"/>
      <c r="I643" s="53" t="n">
        <v>1326.4</v>
      </c>
      <c r="J643" s="53" t="n">
        <v>1326.4</v>
      </c>
      <c r="K643" s="53" t="n">
        <v>0</v>
      </c>
      <c r="L643" s="51" t="n">
        <v>2</v>
      </c>
      <c r="M643" s="54" t="n">
        <f aca="false" ca="false" dt2D="false" dtr="false" t="normal">SUM(N643:R643)</f>
        <v>7705495.859440001</v>
      </c>
      <c r="N643" s="54" t="n"/>
      <c r="O643" s="54" t="n">
        <v>2501200.3</v>
      </c>
      <c r="P643" s="54" t="n">
        <v>0</v>
      </c>
      <c r="Q643" s="54" t="n">
        <v>202302.528</v>
      </c>
      <c r="R643" s="54" t="n">
        <v>5001993.03144</v>
      </c>
      <c r="S643" s="54" t="n">
        <f aca="false" ca="false" dt2D="false" dtr="false" t="normal">+Z643-M643</f>
        <v>0</v>
      </c>
      <c r="T643" s="54" t="n">
        <f aca="false" ca="false" dt2D="false" dtr="false" t="normal">$M643/($J643+$K643)</f>
        <v>5809.330412726176</v>
      </c>
      <c r="U643" s="54" t="n">
        <f aca="false" ca="false" dt2D="false" dtr="false" t="normal">$M643/($J643+$K643)</f>
        <v>5809.330412726176</v>
      </c>
      <c r="V643" s="52" t="n">
        <v>2027</v>
      </c>
      <c r="W643" s="56" t="n">
        <v>0</v>
      </c>
      <c r="X643" s="56" t="n">
        <f aca="false" ca="false" dt2D="false" dtr="false" t="normal">+(J643*12.71+K643*25.41)*12</f>
        <v>202302.52800000002</v>
      </c>
      <c r="Y643" s="56" t="n">
        <f aca="false" ca="false" dt2D="false" dtr="false" t="normal">+(J643*12.71+K643*25.41)*12*30-'[3]Лист1'!$AQ$695</f>
        <v>5113070.700000001</v>
      </c>
      <c r="Z643" s="72" t="n">
        <f aca="false" ca="true" dt2D="false" dtr="false" t="normal">SUBTOTAL(9, AA643:AO643)</f>
        <v>7705495.859440001</v>
      </c>
      <c r="AA643" s="63" t="n"/>
      <c r="AB643" s="58" t="n">
        <v>2942287.02</v>
      </c>
      <c r="AC643" s="58" t="n">
        <v>1386418.69</v>
      </c>
      <c r="AD643" s="58" t="n">
        <v>1181529.1</v>
      </c>
      <c r="AE643" s="58" t="n"/>
      <c r="AF643" s="58" t="n"/>
      <c r="AG643" s="58" t="n"/>
      <c r="AH643" s="58" t="n"/>
      <c r="AI643" s="63" t="n"/>
      <c r="AJ643" s="58" t="n"/>
      <c r="AK643" s="63" t="n"/>
      <c r="AL643" s="63" t="n"/>
      <c r="AM643" s="62" t="n">
        <v>1113903.82272</v>
      </c>
      <c r="AN643" s="62" t="n">
        <v>63739.88672</v>
      </c>
      <c r="AO643" s="62" t="n">
        <v>1017617.34</v>
      </c>
      <c r="AP643" s="4" t="n">
        <f aca="false" ca="false" dt2D="false" dtr="false" t="normal">COUNTIF(AA643:AL643, "&gt;0")</f>
        <v>3</v>
      </c>
      <c r="AQ643" s="4" t="n">
        <f aca="false" ca="false" dt2D="false" dtr="false" t="normal">COUNTIF(AM643:AO643, "&gt;0")</f>
        <v>3</v>
      </c>
      <c r="AR643" s="4" t="n">
        <f aca="false" ca="false" dt2D="false" dtr="false" t="normal">+AP643+AQ643</f>
        <v>6</v>
      </c>
    </row>
    <row customHeight="true" ht="12.75" outlineLevel="0" r="644">
      <c r="A644" s="49" t="n">
        <f aca="false" ca="false" dt2D="false" dtr="false" t="normal">+A643+1</f>
        <v>619</v>
      </c>
      <c r="B644" s="49" t="n">
        <f aca="false" ca="false" dt2D="false" dtr="false" t="normal">+B643+1</f>
        <v>112</v>
      </c>
      <c r="C644" s="50" t="s">
        <v>115</v>
      </c>
      <c r="D644" s="49" t="s">
        <v>763</v>
      </c>
      <c r="E644" s="53" t="s">
        <v>122</v>
      </c>
      <c r="F644" s="52" t="s">
        <v>56</v>
      </c>
      <c r="G644" s="52" t="n">
        <v>3</v>
      </c>
      <c r="H644" s="52" t="n">
        <v>1</v>
      </c>
      <c r="I644" s="53" t="n">
        <v>583.2</v>
      </c>
      <c r="J644" s="53" t="n">
        <v>583.2</v>
      </c>
      <c r="K644" s="53" t="n">
        <v>0</v>
      </c>
      <c r="L644" s="51" t="n">
        <v>24</v>
      </c>
      <c r="M644" s="54" t="n">
        <f aca="false" ca="false" dt2D="false" dtr="false" t="normal">SUM(N644:R644)</f>
        <v>5189984.27</v>
      </c>
      <c r="N644" s="54" t="n"/>
      <c r="O644" s="54" t="n">
        <v>1958545.126</v>
      </c>
      <c r="P644" s="54" t="n">
        <v>0</v>
      </c>
      <c r="Q644" s="54" t="n">
        <v>562949.224</v>
      </c>
      <c r="R644" s="54" t="n">
        <v>2668489.92</v>
      </c>
      <c r="S644" s="54" t="n">
        <f aca="false" ca="false" dt2D="false" dtr="false" t="normal">+Z644-M644</f>
        <v>0</v>
      </c>
      <c r="T644" s="54" t="n">
        <f aca="false" ca="false" dt2D="false" dtr="false" t="normal">$M644/($J644+$K644)</f>
        <v>8899.149982853221</v>
      </c>
      <c r="U644" s="54" t="n">
        <f aca="false" ca="false" dt2D="false" dtr="false" t="normal">$M644/($J644+$K644)</f>
        <v>8899.149982853221</v>
      </c>
      <c r="V644" s="52" t="n">
        <v>2027</v>
      </c>
      <c r="W644" s="56" t="n">
        <v>473999.56</v>
      </c>
      <c r="X644" s="56" t="n">
        <f aca="false" ca="false" dt2D="false" dtr="false" t="normal">+(J644*12.71+K644*25.41)*12</f>
        <v>88949.664</v>
      </c>
      <c r="Y644" s="56" t="n">
        <f aca="false" ca="false" dt2D="false" dtr="false" t="normal">+(J644*12.71+K644*25.41)*12*30</f>
        <v>2668489.92</v>
      </c>
      <c r="Z644" s="72" t="n">
        <f aca="false" ca="true" dt2D="false" dtr="false" t="normal">SUBTOTAL(9, AA644:AO644)</f>
        <v>5189984.27</v>
      </c>
      <c r="AA644" s="58" t="n">
        <v>2126067.01</v>
      </c>
      <c r="AB644" s="58" t="n">
        <v>1293683.49</v>
      </c>
      <c r="AC644" s="58" t="n">
        <v>609589.4</v>
      </c>
      <c r="AD644" s="58" t="n">
        <v>519502.24</v>
      </c>
      <c r="AE644" s="58" t="n"/>
      <c r="AF644" s="58" t="n"/>
      <c r="AG644" s="58" t="n">
        <v>0</v>
      </c>
      <c r="AH644" s="58" t="n"/>
      <c r="AI644" s="58" t="n"/>
      <c r="AJ644" s="58" t="n"/>
      <c r="AK644" s="58" t="n"/>
      <c r="AL644" s="58" t="n"/>
      <c r="AM644" s="58" t="n">
        <v>489768.33</v>
      </c>
      <c r="AN644" s="58" t="n">
        <v>51899.84</v>
      </c>
      <c r="AO644" s="58" t="n">
        <v>99473.96</v>
      </c>
      <c r="AP644" s="4" t="n">
        <f aca="false" ca="false" dt2D="false" dtr="false" t="normal">COUNTIF(AA644:AL644, "&gt;0")</f>
        <v>4</v>
      </c>
      <c r="AQ644" s="4" t="n">
        <f aca="false" ca="false" dt2D="false" dtr="false" t="normal">COUNTIF(AM644:AO644, "&gt;0")</f>
        <v>3</v>
      </c>
      <c r="AR644" s="4" t="n">
        <f aca="false" ca="false" dt2D="false" dtr="false" t="normal">+AP644+AQ644</f>
        <v>7</v>
      </c>
    </row>
    <row customHeight="true" ht="12.75" outlineLevel="0" r="645">
      <c r="A645" s="49" t="n">
        <f aca="false" ca="false" dt2D="false" dtr="false" t="normal">+A644+1</f>
        <v>620</v>
      </c>
      <c r="B645" s="49" t="n">
        <f aca="false" ca="false" dt2D="false" dtr="false" t="normal">+B644+1</f>
        <v>113</v>
      </c>
      <c r="C645" s="50" t="s">
        <v>115</v>
      </c>
      <c r="D645" s="49" t="s">
        <v>764</v>
      </c>
      <c r="E645" s="53" t="s">
        <v>82</v>
      </c>
      <c r="F645" s="52" t="s">
        <v>56</v>
      </c>
      <c r="G645" s="52" t="n">
        <v>2</v>
      </c>
      <c r="H645" s="52" t="n">
        <v>2</v>
      </c>
      <c r="I645" s="53" t="n">
        <v>874.3</v>
      </c>
      <c r="J645" s="53" t="n">
        <v>874.3</v>
      </c>
      <c r="K645" s="53" t="n">
        <v>0</v>
      </c>
      <c r="L645" s="51" t="n">
        <v>44</v>
      </c>
      <c r="M645" s="54" t="n">
        <f aca="false" ca="false" dt2D="false" dtr="false" t="normal">SUM(N645:R645)</f>
        <v>11197263.420000002</v>
      </c>
      <c r="N645" s="54" t="n"/>
      <c r="O645" s="54" t="n">
        <v>6323529.584</v>
      </c>
      <c r="P645" s="54" t="n">
        <v>0</v>
      </c>
      <c r="Q645" s="54" t="n">
        <v>873286.756</v>
      </c>
      <c r="R645" s="54" t="n">
        <v>4000447.08</v>
      </c>
      <c r="S645" s="54" t="n">
        <f aca="false" ca="false" dt2D="false" dtr="false" t="normal">+Z645-M645</f>
        <v>0</v>
      </c>
      <c r="T645" s="54" t="n">
        <f aca="false" ca="false" dt2D="false" dtr="false" t="normal">$M645/($J645+$K645)</f>
        <v>12807.118174539635</v>
      </c>
      <c r="U645" s="54" t="n">
        <f aca="false" ca="false" dt2D="false" dtr="false" t="normal">$M645/($J645+$K645)</f>
        <v>12807.118174539635</v>
      </c>
      <c r="V645" s="52" t="n">
        <v>2027</v>
      </c>
      <c r="W645" s="56" t="n">
        <v>739938.52</v>
      </c>
      <c r="X645" s="56" t="n">
        <f aca="false" ca="false" dt2D="false" dtr="false" t="normal">+(J645*12.71+K645*25.41)*12</f>
        <v>133348.236</v>
      </c>
      <c r="Y645" s="56" t="n">
        <f aca="false" ca="false" dt2D="false" dtr="false" t="normal">+(J645*12.71+K645*25.41)*12*30</f>
        <v>4000447.08</v>
      </c>
      <c r="Z645" s="72" t="n">
        <f aca="false" ca="true" dt2D="false" dtr="false" t="normal">SUBTOTAL(9, AA645:AO645)</f>
        <v>11197263.42</v>
      </c>
      <c r="AA645" s="58" t="n">
        <v>3187277.76</v>
      </c>
      <c r="AB645" s="58" t="n">
        <v>1939416.12</v>
      </c>
      <c r="AC645" s="58" t="n">
        <v>913861.48</v>
      </c>
      <c r="AD645" s="58" t="n">
        <v>778807.96</v>
      </c>
      <c r="AE645" s="58" t="n"/>
      <c r="AF645" s="58" t="n"/>
      <c r="AG645" s="58" t="n">
        <v>0</v>
      </c>
      <c r="AH645" s="58" t="n"/>
      <c r="AI645" s="63" t="n"/>
      <c r="AJ645" s="58" t="n"/>
      <c r="AK645" s="63" t="n"/>
      <c r="AL645" s="63" t="n"/>
      <c r="AM645" s="58" t="n">
        <v>3356622</v>
      </c>
      <c r="AN645" s="58" t="n">
        <v>350512.99</v>
      </c>
      <c r="AO645" s="58" t="n">
        <v>670765.11</v>
      </c>
      <c r="AP645" s="4" t="n">
        <f aca="false" ca="false" dt2D="false" dtr="false" t="normal">COUNTIF(AA645:AL645, "&gt;0")</f>
        <v>4</v>
      </c>
      <c r="AQ645" s="4" t="n">
        <f aca="false" ca="false" dt2D="false" dtr="false" t="normal">COUNTIF(AM645:AO645, "&gt;0")</f>
        <v>3</v>
      </c>
      <c r="AR645" s="4" t="n">
        <f aca="false" ca="false" dt2D="false" dtr="false" t="normal">+AP645+AQ645</f>
        <v>7</v>
      </c>
    </row>
    <row customHeight="true" ht="12.75" outlineLevel="0" r="646">
      <c r="A646" s="49" t="n">
        <f aca="false" ca="false" dt2D="false" dtr="false" t="normal">+A645+1</f>
        <v>621</v>
      </c>
      <c r="B646" s="49" t="n">
        <f aca="false" ca="false" dt2D="false" dtr="false" t="normal">+B645+1</f>
        <v>114</v>
      </c>
      <c r="C646" s="50" t="s">
        <v>115</v>
      </c>
      <c r="D646" s="49" t="s">
        <v>765</v>
      </c>
      <c r="E646" s="53" t="s">
        <v>202</v>
      </c>
      <c r="F646" s="52" t="s">
        <v>56</v>
      </c>
      <c r="G646" s="52" t="n">
        <v>4</v>
      </c>
      <c r="H646" s="52" t="n">
        <v>4</v>
      </c>
      <c r="I646" s="53" t="n">
        <v>3462.3</v>
      </c>
      <c r="J646" s="53" t="n">
        <v>3462.3</v>
      </c>
      <c r="K646" s="53" t="n">
        <v>0</v>
      </c>
      <c r="L646" s="51" t="n">
        <v>145</v>
      </c>
      <c r="M646" s="54" t="n">
        <f aca="false" ca="false" dt2D="false" dtr="false" t="normal">SUM(N646:R646)</f>
        <v>17056595.950000003</v>
      </c>
      <c r="N646" s="54" t="n"/>
      <c r="O646" s="54" t="n">
        <v>2366152.76</v>
      </c>
      <c r="P646" s="54" t="n">
        <v>0</v>
      </c>
      <c r="Q646" s="54" t="n">
        <v>539287.848</v>
      </c>
      <c r="R646" s="54" t="n">
        <v>14151155.342</v>
      </c>
      <c r="S646" s="54" t="n">
        <f aca="false" ca="false" dt2D="false" dtr="false" t="normal">+Z646-M646</f>
        <v>0</v>
      </c>
      <c r="T646" s="54" t="n">
        <f aca="false" ca="false" dt2D="false" dtr="false" t="normal">$M646/($J646+$K646)</f>
        <v>4926.377249227393</v>
      </c>
      <c r="U646" s="54" t="n">
        <f aca="false" ca="false" dt2D="false" dtr="false" t="normal">$M646/($J646+$K646)</f>
        <v>4926.377249227393</v>
      </c>
      <c r="V646" s="52" t="n">
        <v>2027</v>
      </c>
      <c r="W646" s="56" t="n">
        <v>0</v>
      </c>
      <c r="X646" s="56" t="n">
        <f aca="false" ca="false" dt2D="false" dtr="false" t="normal">+(J646*12.98+K646*25.97)*12</f>
        <v>539287.848</v>
      </c>
      <c r="Y646" s="56" t="n">
        <f aca="false" ca="false" dt2D="false" dtr="false" t="normal">+(J646*12.98+K646*25.97)*12*30-'[3]Лист1'!$AQ$705</f>
        <v>14264752.469999999</v>
      </c>
      <c r="Z646" s="72" t="n">
        <f aca="false" ca="true" dt2D="false" dtr="false" t="normal">SUBTOTAL(9, AA646:AO646)</f>
        <v>17056595.950000003</v>
      </c>
      <c r="AA646" s="58" t="n">
        <v>9830815.56</v>
      </c>
      <c r="AB646" s="63" t="n"/>
      <c r="AC646" s="58" t="n">
        <v>4202436.57</v>
      </c>
      <c r="AD646" s="63" t="n"/>
      <c r="AE646" s="58" t="n"/>
      <c r="AF646" s="58" t="n"/>
      <c r="AG646" s="58" t="n">
        <v>0</v>
      </c>
      <c r="AH646" s="58" t="n"/>
      <c r="AI646" s="58" t="n"/>
      <c r="AJ646" s="58" t="n"/>
      <c r="AK646" s="58" t="n"/>
      <c r="AL646" s="58" t="n"/>
      <c r="AM646" s="58" t="n">
        <v>2317089.57</v>
      </c>
      <c r="AN646" s="58" t="n">
        <v>242365.15</v>
      </c>
      <c r="AO646" s="58" t="n">
        <v>463889.1</v>
      </c>
      <c r="AP646" s="4" t="n">
        <f aca="false" ca="false" dt2D="false" dtr="false" t="normal">COUNTIF(AA646:AL646, "&gt;0")</f>
        <v>2</v>
      </c>
      <c r="AQ646" s="4" t="n">
        <f aca="false" ca="false" dt2D="false" dtr="false" t="normal">COUNTIF(AM646:AO646, "&gt;0")</f>
        <v>3</v>
      </c>
      <c r="AR646" s="4" t="n">
        <f aca="false" ca="false" dt2D="false" dtr="false" t="normal">+AP646+AQ646</f>
        <v>5</v>
      </c>
    </row>
    <row customHeight="true" ht="12.75" outlineLevel="0" r="647">
      <c r="A647" s="49" t="n">
        <f aca="false" ca="false" dt2D="false" dtr="false" t="normal">+A646+1</f>
        <v>622</v>
      </c>
      <c r="B647" s="49" t="n">
        <f aca="false" ca="false" dt2D="false" dtr="false" t="normal">+B646+1</f>
        <v>115</v>
      </c>
      <c r="C647" s="50" t="s">
        <v>115</v>
      </c>
      <c r="D647" s="49" t="s">
        <v>176</v>
      </c>
      <c r="E647" s="53" t="s">
        <v>161</v>
      </c>
      <c r="F647" s="52" t="s">
        <v>56</v>
      </c>
      <c r="G647" s="52" t="n">
        <v>4</v>
      </c>
      <c r="H647" s="52" t="n">
        <v>4</v>
      </c>
      <c r="I647" s="53" t="n">
        <v>3441.2</v>
      </c>
      <c r="J647" s="53" t="n">
        <v>3441.2</v>
      </c>
      <c r="K647" s="53" t="n">
        <v>0</v>
      </c>
      <c r="L647" s="51" t="n">
        <v>142</v>
      </c>
      <c r="M647" s="54" t="n">
        <f aca="false" ca="false" dt2D="false" dtr="false" t="normal">SUM(N647:R647)</f>
        <v>16952649.400000002</v>
      </c>
      <c r="N647" s="54" t="n"/>
      <c r="O647" s="54" t="n">
        <v>2351732.91</v>
      </c>
      <c r="P647" s="54" t="n">
        <v>0</v>
      </c>
      <c r="Q647" s="54" t="n">
        <v>536001.312</v>
      </c>
      <c r="R647" s="54" t="n">
        <v>14064915.178</v>
      </c>
      <c r="S647" s="54" t="n">
        <f aca="false" ca="false" dt2D="false" dtr="false" t="normal">+Z647-M647</f>
        <v>0</v>
      </c>
      <c r="T647" s="54" t="n">
        <f aca="false" ca="false" dt2D="false" dtr="false" t="normal">$M647/($J647+$K647)</f>
        <v>4926.377252121354</v>
      </c>
      <c r="U647" s="54" t="n">
        <f aca="false" ca="false" dt2D="false" dtr="false" t="normal">$M647/($J647+$K647)</f>
        <v>4926.377252121354</v>
      </c>
      <c r="V647" s="52" t="n">
        <v>2027</v>
      </c>
      <c r="W647" s="56" t="n">
        <v>0</v>
      </c>
      <c r="X647" s="56" t="n">
        <f aca="false" ca="false" dt2D="false" dtr="false" t="normal">+(J647*12.98+K647*25.97)*12</f>
        <v>536001.3119999999</v>
      </c>
      <c r="Y647" s="56" t="n">
        <f aca="false" ca="false" dt2D="false" dtr="false" t="normal">+(J647*12.98+K647*25.97)*12*30-'[3]Лист1'!$AQ$707</f>
        <v>14343813.359999998</v>
      </c>
      <c r="Z647" s="72" t="n">
        <f aca="false" ca="true" dt2D="false" dtr="false" t="normal">SUBTOTAL(9, AA647:AO647)</f>
        <v>16952649.400000002</v>
      </c>
      <c r="AA647" s="58" t="n">
        <v>9770904.46</v>
      </c>
      <c r="AB647" s="63" t="n"/>
      <c r="AC647" s="58" t="n">
        <v>4176826.02</v>
      </c>
      <c r="AD647" s="63" t="n"/>
      <c r="AE647" s="58" t="n"/>
      <c r="AF647" s="58" t="n"/>
      <c r="AG647" s="58" t="n">
        <v>0</v>
      </c>
      <c r="AH647" s="58" t="n"/>
      <c r="AI647" s="58" t="n"/>
      <c r="AJ647" s="58" t="n"/>
      <c r="AK647" s="58" t="n"/>
      <c r="AL647" s="58" t="n"/>
      <c r="AM647" s="58" t="n">
        <v>2302968.73</v>
      </c>
      <c r="AN647" s="58" t="n">
        <v>240888.13</v>
      </c>
      <c r="AO647" s="58" t="n">
        <v>461062.06</v>
      </c>
      <c r="AP647" s="4" t="n">
        <f aca="false" ca="false" dt2D="false" dtr="false" t="normal">COUNTIF(AA647:AL647, "&gt;0")</f>
        <v>2</v>
      </c>
      <c r="AQ647" s="4" t="n">
        <f aca="false" ca="false" dt2D="false" dtr="false" t="normal">COUNTIF(AM647:AO647, "&gt;0")</f>
        <v>3</v>
      </c>
      <c r="AR647" s="4" t="n">
        <f aca="false" ca="false" dt2D="false" dtr="false" t="normal">+AP647+AQ647</f>
        <v>5</v>
      </c>
    </row>
    <row customHeight="true" ht="12.75" outlineLevel="0" r="648">
      <c r="A648" s="49" t="n">
        <f aca="false" ca="false" dt2D="false" dtr="false" t="normal">+A647+1</f>
        <v>623</v>
      </c>
      <c r="B648" s="49" t="n">
        <f aca="false" ca="false" dt2D="false" dtr="false" t="normal">+B647+1</f>
        <v>116</v>
      </c>
      <c r="C648" s="50" t="s">
        <v>115</v>
      </c>
      <c r="D648" s="49" t="s">
        <v>766</v>
      </c>
      <c r="E648" s="53" t="s">
        <v>63</v>
      </c>
      <c r="F648" s="52" t="s">
        <v>56</v>
      </c>
      <c r="G648" s="52" t="n">
        <v>4</v>
      </c>
      <c r="H648" s="52" t="n">
        <v>3</v>
      </c>
      <c r="I648" s="53" t="n">
        <v>2349.3</v>
      </c>
      <c r="J648" s="53" t="n">
        <v>1499.6</v>
      </c>
      <c r="K648" s="53" t="n">
        <v>849.7</v>
      </c>
      <c r="L648" s="51" t="n">
        <v>82</v>
      </c>
      <c r="M648" s="54" t="n">
        <f aca="false" ca="false" dt2D="false" dtr="false" t="normal">SUM(N648:R648)</f>
        <v>1408804.73</v>
      </c>
      <c r="N648" s="54" t="n"/>
      <c r="O648" s="54" t="n">
        <v>0</v>
      </c>
      <c r="P648" s="54" t="n">
        <v>0</v>
      </c>
      <c r="Q648" s="54" t="n">
        <v>1408804.73</v>
      </c>
      <c r="R648" s="54" t="n">
        <v>0</v>
      </c>
      <c r="S648" s="54" t="n">
        <f aca="false" ca="false" dt2D="false" dtr="false" t="normal">+Z648-M648</f>
        <v>0</v>
      </c>
      <c r="T648" s="54" t="n">
        <f aca="false" ca="false" dt2D="false" dtr="false" t="normal">$M648/($J648+$K648)</f>
        <v>599.6699995743412</v>
      </c>
      <c r="U648" s="54" t="n">
        <f aca="false" ca="false" dt2D="false" dtr="false" t="normal">$M648/($J648+$K648)</f>
        <v>599.6699995743412</v>
      </c>
      <c r="V648" s="52" t="n">
        <v>2027</v>
      </c>
      <c r="W648" s="56" t="n">
        <v>1297425.54</v>
      </c>
      <c r="X648" s="56" t="n">
        <f aca="false" ca="false" dt2D="false" dtr="false" t="normal">+(J648*12.98+K648*25.97)*12</f>
        <v>498378.204</v>
      </c>
      <c r="Y648" s="56" t="n">
        <f aca="false" ca="false" dt2D="false" dtr="false" t="normal">+(J648*12.98+K648*25.97)*12*30</f>
        <v>14951346.120000001</v>
      </c>
      <c r="Z648" s="72" t="n">
        <f aca="false" ca="true" dt2D="false" dtr="false" t="normal">SUBTOTAL(9, AA648:AO648)</f>
        <v>1408804.73</v>
      </c>
      <c r="AA648" s="58" t="n"/>
      <c r="AB648" s="58" t="n"/>
      <c r="AC648" s="58" t="n"/>
      <c r="AD648" s="58" t="n"/>
      <c r="AE648" s="58" t="n">
        <v>951272.85</v>
      </c>
      <c r="AF648" s="58" t="n"/>
      <c r="AG648" s="58" t="n">
        <v>0</v>
      </c>
      <c r="AH648" s="58" t="n"/>
      <c r="AI648" s="58" t="n"/>
      <c r="AJ648" s="58" t="n"/>
      <c r="AK648" s="58" t="n"/>
      <c r="AL648" s="58" t="n"/>
      <c r="AM648" s="58" t="n">
        <v>422641.42</v>
      </c>
      <c r="AN648" s="58" t="n">
        <v>14088.05</v>
      </c>
      <c r="AO648" s="58" t="n">
        <v>20802.41</v>
      </c>
      <c r="AP648" s="4" t="n">
        <f aca="false" ca="false" dt2D="false" dtr="false" t="normal">COUNTIF(AA648:AL648, "&gt;0")</f>
        <v>1</v>
      </c>
      <c r="AQ648" s="4" t="n">
        <f aca="false" ca="false" dt2D="false" dtr="false" t="normal">COUNTIF(AM648:AO648, "&gt;0")</f>
        <v>3</v>
      </c>
      <c r="AR648" s="4" t="n">
        <f aca="false" ca="false" dt2D="false" dtr="false" t="normal">+AP648+AQ648</f>
        <v>4</v>
      </c>
    </row>
    <row customHeight="true" ht="12.75" outlineLevel="0" r="649">
      <c r="A649" s="49" t="n">
        <f aca="false" ca="false" dt2D="false" dtr="false" t="normal">+A648+1</f>
        <v>624</v>
      </c>
      <c r="B649" s="49" t="n">
        <f aca="false" ca="false" dt2D="false" dtr="false" t="normal">+B648+1</f>
        <v>117</v>
      </c>
      <c r="C649" s="50" t="s">
        <v>115</v>
      </c>
      <c r="D649" s="49" t="s">
        <v>767</v>
      </c>
      <c r="E649" s="53" t="s">
        <v>348</v>
      </c>
      <c r="F649" s="52" t="s">
        <v>56</v>
      </c>
      <c r="G649" s="52" t="n">
        <v>4</v>
      </c>
      <c r="H649" s="52" t="n">
        <v>4</v>
      </c>
      <c r="I649" s="53" t="n">
        <v>2589.5</v>
      </c>
      <c r="J649" s="53" t="n">
        <v>2477.3</v>
      </c>
      <c r="K649" s="53" t="n">
        <v>112.2</v>
      </c>
      <c r="L649" s="51" t="n">
        <v>122</v>
      </c>
      <c r="M649" s="54" t="n">
        <f aca="false" ca="false" dt2D="false" dtr="false" t="normal">SUM(N649:R649)</f>
        <v>1552845.4700000002</v>
      </c>
      <c r="N649" s="54" t="n"/>
      <c r="O649" s="54" t="n">
        <v>0</v>
      </c>
      <c r="P649" s="54" t="n">
        <v>0</v>
      </c>
      <c r="Q649" s="54" t="n">
        <v>1552845.47</v>
      </c>
      <c r="R649" s="54" t="n">
        <v>0</v>
      </c>
      <c r="S649" s="54" t="n">
        <f aca="false" ca="false" dt2D="false" dtr="false" t="normal">+Z649-M649</f>
        <v>0</v>
      </c>
      <c r="T649" s="54" t="n">
        <f aca="false" ca="false" dt2D="false" dtr="false" t="normal">$M649/($J649+$K649)</f>
        <v>599.6700019308747</v>
      </c>
      <c r="U649" s="54" t="n">
        <f aca="false" ca="false" dt2D="false" dtr="false" t="normal">$M649/($J649+$K649)</f>
        <v>599.6700019308747</v>
      </c>
      <c r="V649" s="52" t="n">
        <v>2027</v>
      </c>
      <c r="W649" s="56" t="n">
        <v>1512042.73</v>
      </c>
      <c r="X649" s="56" t="n">
        <f aca="false" ca="false" dt2D="false" dtr="false" t="normal">+(J649*12.98+K649*25.97)*12</f>
        <v>420830.25600000005</v>
      </c>
      <c r="Y649" s="56" t="n">
        <f aca="false" ca="false" dt2D="false" dtr="false" t="normal">+(J649*12.98+K649*25.97)*12*30</f>
        <v>12624907.680000002</v>
      </c>
      <c r="Z649" s="72" t="n">
        <f aca="false" ca="true" dt2D="false" dtr="false" t="normal">SUBTOTAL(9, AA649:AO649)</f>
        <v>1552845.4700000002</v>
      </c>
      <c r="AA649" s="58" t="n"/>
      <c r="AB649" s="58" t="n"/>
      <c r="AC649" s="58" t="n"/>
      <c r="AD649" s="58" t="n"/>
      <c r="AE649" s="58" t="n">
        <v>1048534.06</v>
      </c>
      <c r="AF649" s="58" t="n"/>
      <c r="AG649" s="58" t="n">
        <v>0</v>
      </c>
      <c r="AH649" s="58" t="n"/>
      <c r="AI649" s="58" t="n"/>
      <c r="AJ649" s="58" t="n"/>
      <c r="AK649" s="58" t="n"/>
      <c r="AL649" s="58" t="n"/>
      <c r="AM649" s="58" t="n">
        <v>465853.64</v>
      </c>
      <c r="AN649" s="58" t="n">
        <v>15528.45</v>
      </c>
      <c r="AO649" s="58" t="n">
        <v>22929.32</v>
      </c>
      <c r="AP649" s="4" t="n">
        <f aca="false" ca="false" dt2D="false" dtr="false" t="normal">COUNTIF(AA649:AL649, "&gt;0")</f>
        <v>1</v>
      </c>
      <c r="AQ649" s="4" t="n">
        <f aca="false" ca="false" dt2D="false" dtr="false" t="normal">COUNTIF(AM649:AO649, "&gt;0")</f>
        <v>3</v>
      </c>
      <c r="AR649" s="4" t="n">
        <f aca="false" ca="false" dt2D="false" dtr="false" t="normal">+AP649+AQ649</f>
        <v>4</v>
      </c>
    </row>
    <row customHeight="true" ht="12.75" outlineLevel="0" r="650">
      <c r="A650" s="49" t="n">
        <f aca="false" ca="false" dt2D="false" dtr="false" t="normal">+A649+1</f>
        <v>625</v>
      </c>
      <c r="B650" s="49" t="n">
        <f aca="false" ca="false" dt2D="false" dtr="false" t="normal">+B649+1</f>
        <v>118</v>
      </c>
      <c r="C650" s="50" t="s">
        <v>115</v>
      </c>
      <c r="D650" s="49" t="s">
        <v>768</v>
      </c>
      <c r="E650" s="53" t="s">
        <v>346</v>
      </c>
      <c r="F650" s="52" t="s">
        <v>56</v>
      </c>
      <c r="G650" s="52" t="n">
        <v>4</v>
      </c>
      <c r="H650" s="52" t="n">
        <v>4</v>
      </c>
      <c r="I650" s="53" t="n">
        <v>2478.1</v>
      </c>
      <c r="J650" s="53" t="n">
        <v>2359.6</v>
      </c>
      <c r="K650" s="53" t="n">
        <v>118.5</v>
      </c>
      <c r="L650" s="51" t="n">
        <v>127</v>
      </c>
      <c r="M650" s="54" t="n">
        <f aca="false" ca="false" dt2D="false" dtr="false" t="normal">SUM(N650:R650)</f>
        <v>1486042.2299999997</v>
      </c>
      <c r="N650" s="54" t="n"/>
      <c r="O650" s="54" t="n">
        <v>0</v>
      </c>
      <c r="P650" s="54" t="n">
        <v>0</v>
      </c>
      <c r="Q650" s="54" t="n">
        <v>1486042.23</v>
      </c>
      <c r="R650" s="54" t="n">
        <v>0</v>
      </c>
      <c r="S650" s="54" t="n">
        <f aca="false" ca="false" dt2D="false" dtr="false" t="normal">+Z650-M650</f>
        <v>0</v>
      </c>
      <c r="T650" s="54" t="n">
        <f aca="false" ca="false" dt2D="false" dtr="false" t="normal">$M650/($J650+$K650)</f>
        <v>599.6700012106048</v>
      </c>
      <c r="U650" s="54" t="n">
        <f aca="false" ca="false" dt2D="false" dtr="false" t="normal">$M650/($J650+$K650)</f>
        <v>599.6700012106048</v>
      </c>
      <c r="V650" s="52" t="n">
        <v>2027</v>
      </c>
      <c r="W650" s="56" t="n">
        <v>1484538.33</v>
      </c>
      <c r="X650" s="56" t="n">
        <f aca="false" ca="false" dt2D="false" dtr="false" t="normal">+(J650*12.98+K650*25.97)*12</f>
        <v>404460.636</v>
      </c>
      <c r="Y650" s="56" t="n">
        <f aca="false" ca="false" dt2D="false" dtr="false" t="normal">+(J650*12.98+K650*25.97)*12*30</f>
        <v>12133819.08</v>
      </c>
      <c r="Z650" s="72" t="n">
        <f aca="false" ca="true" dt2D="false" dtr="false" t="normal">SUBTOTAL(9, AA650:AO650)</f>
        <v>1486042.2299999997</v>
      </c>
      <c r="AA650" s="58" t="n"/>
      <c r="AB650" s="58" t="n"/>
      <c r="AC650" s="58" t="n"/>
      <c r="AD650" s="58" t="n"/>
      <c r="AE650" s="58" t="n">
        <v>1003426.24</v>
      </c>
      <c r="AF650" s="58" t="n"/>
      <c r="AG650" s="58" t="n">
        <v>0</v>
      </c>
      <c r="AH650" s="58" t="n"/>
      <c r="AI650" s="58" t="n"/>
      <c r="AJ650" s="58" t="n"/>
      <c r="AK650" s="58" t="n"/>
      <c r="AL650" s="58" t="n"/>
      <c r="AM650" s="58" t="n">
        <v>445812.67</v>
      </c>
      <c r="AN650" s="58" t="n">
        <v>14860.42</v>
      </c>
      <c r="AO650" s="58" t="n">
        <v>21942.9</v>
      </c>
      <c r="AP650" s="4" t="n">
        <f aca="false" ca="false" dt2D="false" dtr="false" t="normal">COUNTIF(AA650:AL650, "&gt;0")</f>
        <v>1</v>
      </c>
      <c r="AQ650" s="4" t="n">
        <f aca="false" ca="false" dt2D="false" dtr="false" t="normal">COUNTIF(AM650:AO650, "&gt;0")</f>
        <v>3</v>
      </c>
      <c r="AR650" s="4" t="n">
        <f aca="false" ca="false" dt2D="false" dtr="false" t="normal">+AP650+AQ650</f>
        <v>4</v>
      </c>
    </row>
    <row customHeight="true" ht="12.75" outlineLevel="0" r="651">
      <c r="A651" s="49" t="n">
        <f aca="false" ca="false" dt2D="false" dtr="false" t="normal">+A650+1</f>
        <v>626</v>
      </c>
      <c r="B651" s="49" t="n">
        <f aca="false" ca="false" dt2D="false" dtr="false" t="normal">+B650+1</f>
        <v>119</v>
      </c>
      <c r="C651" s="50" t="s">
        <v>115</v>
      </c>
      <c r="D651" s="49" t="s">
        <v>769</v>
      </c>
      <c r="E651" s="53" t="s">
        <v>161</v>
      </c>
      <c r="F651" s="52" t="s">
        <v>56</v>
      </c>
      <c r="G651" s="52" t="n">
        <v>4</v>
      </c>
      <c r="H651" s="52" t="n">
        <v>4</v>
      </c>
      <c r="I651" s="53" t="n">
        <v>3559.4</v>
      </c>
      <c r="J651" s="53" t="n">
        <v>3559.4</v>
      </c>
      <c r="K651" s="53" t="n">
        <v>0</v>
      </c>
      <c r="L651" s="51" t="n">
        <v>159</v>
      </c>
      <c r="M651" s="54" t="n">
        <f aca="false" ca="false" dt2D="false" dtr="false" t="normal">SUM(N651:R651)</f>
        <v>13567293.780000003</v>
      </c>
      <c r="N651" s="54" t="n"/>
      <c r="O651" s="54" t="n">
        <v>1468991.57</v>
      </c>
      <c r="P651" s="54" t="n">
        <v>0</v>
      </c>
      <c r="Q651" s="54" t="n">
        <v>554412.144</v>
      </c>
      <c r="R651" s="54" t="n">
        <v>11543890.066</v>
      </c>
      <c r="S651" s="54" t="n">
        <f aca="false" ca="false" dt2D="false" dtr="false" t="normal">+Z651-M651</f>
        <v>0</v>
      </c>
      <c r="T651" s="54" t="n">
        <f aca="false" ca="false" dt2D="false" dtr="false" t="normal">$M651/($J651+$K651)</f>
        <v>3811.679996628646</v>
      </c>
      <c r="U651" s="54" t="n">
        <f aca="false" ca="false" dt2D="false" dtr="false" t="normal">$M651/($J651+$K651)</f>
        <v>3811.679996628646</v>
      </c>
      <c r="V651" s="52" t="n">
        <v>2027</v>
      </c>
      <c r="W651" s="56" t="n">
        <v>0</v>
      </c>
      <c r="X651" s="56" t="n">
        <f aca="false" ca="false" dt2D="false" dtr="false" t="normal">+(J651*12.98+K651*25.97)*12</f>
        <v>554412.1440000001</v>
      </c>
      <c r="Y651" s="56" t="n">
        <f aca="false" ca="false" dt2D="false" dtr="false" t="normal">+(J651*12.98+K651*25.97)*12*30-'[3]Лист1'!$AQ$704</f>
        <v>12907396.890000002</v>
      </c>
      <c r="Z651" s="72" t="n">
        <f aca="false" ca="true" dt2D="false" dtr="false" t="normal">SUBTOTAL(9, AA651:AO651)</f>
        <v>13567293.780000003</v>
      </c>
      <c r="AA651" s="58" t="n"/>
      <c r="AB651" s="58" t="n">
        <v>4087044.12</v>
      </c>
      <c r="AC651" s="58" t="n">
        <v>4320293.66</v>
      </c>
      <c r="AD651" s="58" t="n">
        <v>3294235.81</v>
      </c>
      <c r="AE651" s="58" t="n"/>
      <c r="AF651" s="58" t="n"/>
      <c r="AG651" s="58" t="n">
        <v>0</v>
      </c>
      <c r="AH651" s="58" t="n"/>
      <c r="AI651" s="58" t="n"/>
      <c r="AJ651" s="58" t="n"/>
      <c r="AK651" s="58" t="n"/>
      <c r="AL651" s="58" t="n"/>
      <c r="AM651" s="58" t="n">
        <v>1474157.54</v>
      </c>
      <c r="AN651" s="58" t="n">
        <v>135672.94</v>
      </c>
      <c r="AO651" s="58" t="n">
        <v>255889.71</v>
      </c>
      <c r="AP651" s="4" t="n">
        <f aca="false" ca="false" dt2D="false" dtr="false" t="normal">COUNTIF(AA651:AL651, "&gt;0")</f>
        <v>3</v>
      </c>
      <c r="AQ651" s="4" t="n">
        <f aca="false" ca="false" dt2D="false" dtr="false" t="normal">COUNTIF(AM651:AO651, "&gt;0")</f>
        <v>3</v>
      </c>
      <c r="AR651" s="4" t="n">
        <f aca="false" ca="false" dt2D="false" dtr="false" t="normal">+AP651+AQ651</f>
        <v>6</v>
      </c>
    </row>
    <row customHeight="true" ht="12.75" outlineLevel="0" r="652">
      <c r="A652" s="49" t="n">
        <f aca="false" ca="false" dt2D="false" dtr="false" t="normal">+A651+1</f>
        <v>627</v>
      </c>
      <c r="B652" s="49" t="n">
        <f aca="false" ca="false" dt2D="false" dtr="false" t="normal">+B651+1</f>
        <v>120</v>
      </c>
      <c r="C652" s="50" t="s">
        <v>115</v>
      </c>
      <c r="D652" s="49" t="s">
        <v>770</v>
      </c>
      <c r="E652" s="53" t="s">
        <v>58</v>
      </c>
      <c r="F652" s="52" t="s">
        <v>56</v>
      </c>
      <c r="G652" s="52" t="n">
        <v>4</v>
      </c>
      <c r="H652" s="52" t="n">
        <v>4</v>
      </c>
      <c r="I652" s="53" t="n">
        <v>2529.4</v>
      </c>
      <c r="J652" s="53" t="n">
        <v>2374</v>
      </c>
      <c r="K652" s="53" t="n">
        <v>155.4</v>
      </c>
      <c r="L652" s="51" t="n">
        <v>88</v>
      </c>
      <c r="M652" s="54" t="n">
        <f aca="false" ca="false" dt2D="false" dtr="false" t="normal">SUM(N652:R652)</f>
        <v>18533574.400760002</v>
      </c>
      <c r="N652" s="54" t="n"/>
      <c r="O652" s="54" t="n">
        <v>2249464.83</v>
      </c>
      <c r="P652" s="54" t="n">
        <v>0</v>
      </c>
      <c r="Q652" s="54" t="n">
        <v>2575429.916</v>
      </c>
      <c r="R652" s="54" t="n">
        <v>13708679.65476</v>
      </c>
      <c r="S652" s="54" t="n">
        <f aca="false" ca="false" dt2D="false" dtr="false" t="normal">+Z652-M652</f>
        <v>0</v>
      </c>
      <c r="T652" s="54" t="n">
        <f aca="false" ca="false" dt2D="false" dtr="false" t="normal">$M652/($J652+$K652)</f>
        <v>7327.261168957066</v>
      </c>
      <c r="U652" s="54" t="n">
        <f aca="false" ca="false" dt2D="false" dtr="false" t="normal">$M652/($J652+$K652)</f>
        <v>7327.261168957066</v>
      </c>
      <c r="V652" s="52" t="n">
        <v>2027</v>
      </c>
      <c r="W652" s="56" t="n">
        <v>2157226.82</v>
      </c>
      <c r="X652" s="56" t="n">
        <f aca="false" ca="false" dt2D="false" dtr="false" t="normal">+(J652*12.98+K652*25.97)*12</f>
        <v>418203.096</v>
      </c>
      <c r="Y652" s="56" t="n">
        <f aca="false" ca="false" dt2D="false" dtr="false" t="normal">+(J652*12.98+K652*25.97)*12*30</f>
        <v>12546092.88</v>
      </c>
      <c r="Z652" s="72" t="n">
        <f aca="false" ca="true" dt2D="false" dtr="false" t="normal">SUBTOTAL(9, AA652:AO652)</f>
        <v>18533574.400760002</v>
      </c>
      <c r="AA652" s="58" t="n">
        <v>7181949.83</v>
      </c>
      <c r="AB652" s="58" t="n">
        <v>2904357.31</v>
      </c>
      <c r="AC652" s="58" t="n">
        <v>3070110.35</v>
      </c>
      <c r="AD652" s="58" t="n">
        <v>2340967.59</v>
      </c>
      <c r="AE652" s="58" t="n"/>
      <c r="AF652" s="58" t="n"/>
      <c r="AG652" s="58" t="n">
        <v>0</v>
      </c>
      <c r="AH652" s="58" t="n"/>
      <c r="AI652" s="63" t="n"/>
      <c r="AJ652" s="58" t="n"/>
      <c r="AK652" s="63" t="n"/>
      <c r="AL652" s="63" t="n"/>
      <c r="AM652" s="62" t="n">
        <v>1692760.98548</v>
      </c>
      <c r="AN652" s="62" t="n">
        <v>177061.03528</v>
      </c>
      <c r="AO652" s="62" t="n">
        <v>1166367.3</v>
      </c>
      <c r="AP652" s="4" t="n">
        <f aca="false" ca="false" dt2D="false" dtr="false" t="normal">COUNTIF(AA652:AL652, "&gt;0")</f>
        <v>4</v>
      </c>
      <c r="AQ652" s="4" t="n">
        <f aca="false" ca="false" dt2D="false" dtr="false" t="normal">COUNTIF(AM652:AO652, "&gt;0")</f>
        <v>3</v>
      </c>
      <c r="AR652" s="4" t="n">
        <f aca="false" ca="false" dt2D="false" dtr="false" t="normal">+AP652+AQ652</f>
        <v>7</v>
      </c>
    </row>
    <row customHeight="true" ht="12.75" outlineLevel="0" r="653">
      <c r="A653" s="49" t="n">
        <f aca="false" ca="false" dt2D="false" dtr="false" t="normal">+A652+1</f>
        <v>628</v>
      </c>
      <c r="B653" s="49" t="n">
        <f aca="false" ca="false" dt2D="false" dtr="false" t="normal">+B652+1</f>
        <v>121</v>
      </c>
      <c r="C653" s="50" t="s">
        <v>115</v>
      </c>
      <c r="D653" s="49" t="s">
        <v>771</v>
      </c>
      <c r="E653" s="53" t="s">
        <v>102</v>
      </c>
      <c r="F653" s="52" t="s">
        <v>56</v>
      </c>
      <c r="G653" s="52" t="n">
        <v>5</v>
      </c>
      <c r="H653" s="52" t="n">
        <v>3</v>
      </c>
      <c r="I653" s="53" t="n">
        <v>5170.7</v>
      </c>
      <c r="J653" s="53" t="n">
        <v>2871.7</v>
      </c>
      <c r="K653" s="53" t="n">
        <v>2299</v>
      </c>
      <c r="L653" s="51" t="n">
        <v>334</v>
      </c>
      <c r="M653" s="54" t="n">
        <f aca="false" ca="false" dt2D="false" dtr="false" t="normal">SUM(N653:R653)</f>
        <v>5257160.17</v>
      </c>
      <c r="N653" s="54" t="n"/>
      <c r="O653" s="54" t="n">
        <v>1880316.54</v>
      </c>
      <c r="P653" s="54" t="n">
        <v>0</v>
      </c>
      <c r="Q653" s="54" t="n">
        <v>1139002.764</v>
      </c>
      <c r="R653" s="54" t="n">
        <v>2237840.866</v>
      </c>
      <c r="S653" s="54" t="n">
        <f aca="false" ca="false" dt2D="false" dtr="false" t="normal">+Z653-M653</f>
        <v>0</v>
      </c>
      <c r="T653" s="54" t="n">
        <f aca="false" ca="false" dt2D="false" dtr="false" t="normal">$M653/($J653+$K653)</f>
        <v>1016.7211731487033</v>
      </c>
      <c r="U653" s="54" t="n">
        <f aca="false" ca="false" dt2D="false" dtr="false" t="normal">$M653/($J653+$K653)</f>
        <v>1016.7211731487033</v>
      </c>
      <c r="V653" s="52" t="n">
        <v>2027</v>
      </c>
      <c r="W653" s="56" t="n">
        <v>0</v>
      </c>
      <c r="X653" s="56" t="n">
        <f aca="false" ca="false" dt2D="false" dtr="false" t="normal">+(J653*12.71+K653*25.41)*12</f>
        <v>1139002.764</v>
      </c>
      <c r="Y653" s="56" t="n">
        <f aca="false" ca="false" dt2D="false" dtr="false" t="normal">+(J653*12.71+K653*25.41)*12*30-'[3]Лист1'!$AQ$708</f>
        <v>23463936.79</v>
      </c>
      <c r="Z653" s="72" t="n">
        <f aca="false" ca="true" dt2D="false" dtr="false" t="normal">SUBTOTAL(9, AA653:AO653)</f>
        <v>5257160.17</v>
      </c>
      <c r="AA653" s="58" t="n"/>
      <c r="AB653" s="58" t="n"/>
      <c r="AC653" s="58" t="n"/>
      <c r="AD653" s="58" t="n"/>
      <c r="AE653" s="58" t="n"/>
      <c r="AF653" s="58" t="n"/>
      <c r="AG653" s="58" t="n">
        <v>0</v>
      </c>
      <c r="AH653" s="58" t="n"/>
      <c r="AI653" s="58" t="n"/>
      <c r="AJ653" s="58" t="n"/>
      <c r="AK653" s="63" t="n"/>
      <c r="AL653" s="58" t="n"/>
      <c r="AM653" s="58" t="n">
        <v>4073865.26</v>
      </c>
      <c r="AN653" s="58" t="n">
        <v>407386.53</v>
      </c>
      <c r="AO653" s="58" t="n">
        <v>775908.38</v>
      </c>
      <c r="AP653" s="4" t="n">
        <f aca="false" ca="false" dt2D="false" dtr="false" t="normal">COUNTIF(AA653:AL653, "&gt;0")</f>
        <v>0</v>
      </c>
      <c r="AQ653" s="4" t="n">
        <f aca="false" ca="false" dt2D="false" dtr="false" t="normal">COUNTIF(AM653:AO653, "&gt;0")</f>
        <v>3</v>
      </c>
      <c r="AR653" s="4" t="n">
        <f aca="false" ca="false" dt2D="false" dtr="false" t="normal">+AP653+AQ653</f>
        <v>3</v>
      </c>
    </row>
    <row customHeight="true" ht="12.75" outlineLevel="0" r="654">
      <c r="A654" s="49" t="n">
        <f aca="false" ca="false" dt2D="false" dtr="false" t="normal">+A653+1</f>
        <v>629</v>
      </c>
      <c r="B654" s="49" t="n">
        <f aca="false" ca="false" dt2D="false" dtr="false" t="normal">+B653+1</f>
        <v>122</v>
      </c>
      <c r="C654" s="50" t="s">
        <v>115</v>
      </c>
      <c r="D654" s="49" t="s">
        <v>772</v>
      </c>
      <c r="E654" s="53" t="s">
        <v>58</v>
      </c>
      <c r="F654" s="52" t="s">
        <v>56</v>
      </c>
      <c r="G654" s="52" t="n">
        <v>4</v>
      </c>
      <c r="H654" s="52" t="n">
        <v>4</v>
      </c>
      <c r="I654" s="53" t="n">
        <v>3470.2</v>
      </c>
      <c r="J654" s="53" t="n">
        <v>3470.2</v>
      </c>
      <c r="K654" s="53" t="n">
        <v>0</v>
      </c>
      <c r="L654" s="51" t="n">
        <v>175</v>
      </c>
      <c r="M654" s="54" t="n">
        <f aca="false" ca="false" dt2D="false" dtr="false" t="normal">SUM(N654:R654)</f>
        <v>25457789.385080002</v>
      </c>
      <c r="N654" s="54" t="n"/>
      <c r="O654" s="54" t="n">
        <v>3232290.38</v>
      </c>
      <c r="P654" s="54" t="n">
        <v>0</v>
      </c>
      <c r="Q654" s="54" t="n">
        <v>3426060.072</v>
      </c>
      <c r="R654" s="54" t="n">
        <v>18799438.93308</v>
      </c>
      <c r="S654" s="54" t="n">
        <f aca="false" ca="false" dt2D="false" dtr="false" t="normal">+Z654-M654</f>
        <v>0</v>
      </c>
      <c r="T654" s="54" t="n">
        <f aca="false" ca="false" dt2D="false" dtr="false" t="normal">$M654/($J654+$K654)</f>
        <v>7336.115896801338</v>
      </c>
      <c r="U654" s="54" t="n">
        <f aca="false" ca="false" dt2D="false" dtr="false" t="normal">$M654/($J654+$K654)</f>
        <v>7336.115896801338</v>
      </c>
      <c r="V654" s="52" t="n">
        <v>2027</v>
      </c>
      <c r="W654" s="56" t="n">
        <v>2885541.72</v>
      </c>
      <c r="X654" s="56" t="n">
        <f aca="false" ca="false" dt2D="false" dtr="false" t="normal">+(J654*12.98+K654*25.97)*12</f>
        <v>540518.352</v>
      </c>
      <c r="Y654" s="56" t="n">
        <f aca="false" ca="false" dt2D="false" dtr="false" t="normal">+(J654*12.98+K654*25.97)*12*30</f>
        <v>16215550.559999999</v>
      </c>
      <c r="Z654" s="72" t="n">
        <f aca="false" ca="true" dt2D="false" dtr="false" t="normal">SUBTOTAL(9, AA654:AO654)</f>
        <v>25457789.385080002</v>
      </c>
      <c r="AA654" s="58" t="n">
        <v>9853246.74</v>
      </c>
      <c r="AB654" s="58" t="n">
        <v>3984621.14</v>
      </c>
      <c r="AC654" s="58" t="n">
        <v>4212025.36</v>
      </c>
      <c r="AD654" s="58" t="n">
        <v>3211680.93</v>
      </c>
      <c r="AE654" s="63" t="n"/>
      <c r="AF654" s="58" t="n"/>
      <c r="AG654" s="58" t="n">
        <v>0</v>
      </c>
      <c r="AH654" s="58" t="n"/>
      <c r="AI654" s="63" t="n"/>
      <c r="AJ654" s="58" t="n"/>
      <c r="AK654" s="63" t="n"/>
      <c r="AL654" s="63" t="n"/>
      <c r="AM654" s="62" t="n">
        <v>2322376.52084</v>
      </c>
      <c r="AN654" s="62" t="n">
        <v>242918.16424</v>
      </c>
      <c r="AO654" s="62" t="n">
        <v>1630920.53</v>
      </c>
      <c r="AP654" s="4" t="n">
        <f aca="false" ca="false" dt2D="false" dtr="false" t="normal">COUNTIF(AA654:AL654, "&gt;0")</f>
        <v>4</v>
      </c>
      <c r="AQ654" s="4" t="n">
        <f aca="false" ca="false" dt2D="false" dtr="false" t="normal">COUNTIF(AM654:AO654, "&gt;0")</f>
        <v>3</v>
      </c>
      <c r="AR654" s="4" t="n">
        <f aca="false" ca="false" dt2D="false" dtr="false" t="normal">+AP654+AQ654</f>
        <v>7</v>
      </c>
    </row>
    <row customHeight="true" ht="12.75" outlineLevel="0" r="655">
      <c r="A655" s="49" t="n">
        <f aca="false" ca="false" dt2D="false" dtr="false" t="normal">+A654+1</f>
        <v>630</v>
      </c>
      <c r="B655" s="49" t="n">
        <f aca="false" ca="false" dt2D="false" dtr="false" t="normal">+B654+1</f>
        <v>123</v>
      </c>
      <c r="C655" s="50" t="s">
        <v>115</v>
      </c>
      <c r="D655" s="49" t="s">
        <v>773</v>
      </c>
      <c r="E655" s="53" t="s">
        <v>193</v>
      </c>
      <c r="F655" s="52" t="s">
        <v>56</v>
      </c>
      <c r="G655" s="52" t="n">
        <v>5</v>
      </c>
      <c r="H655" s="52" t="n">
        <v>4</v>
      </c>
      <c r="I655" s="53" t="n">
        <v>3412.1</v>
      </c>
      <c r="J655" s="53" t="n">
        <v>3263.8</v>
      </c>
      <c r="K655" s="53" t="n">
        <v>148.3</v>
      </c>
      <c r="L655" s="51" t="n">
        <v>129</v>
      </c>
      <c r="M655" s="54" t="n">
        <f aca="false" ca="false" dt2D="false" dtr="false" t="normal">SUM(N655:R655)</f>
        <v>9983220.540000001</v>
      </c>
      <c r="N655" s="54" t="n"/>
      <c r="O655" s="54" t="n">
        <v>0</v>
      </c>
      <c r="P655" s="54" t="n">
        <v>0</v>
      </c>
      <c r="Q655" s="54" t="n">
        <v>554585.7</v>
      </c>
      <c r="R655" s="54" t="n">
        <v>9428634.84</v>
      </c>
      <c r="S655" s="54" t="n">
        <f aca="false" ca="false" dt2D="false" dtr="false" t="normal">+Z655-M655</f>
        <v>0</v>
      </c>
      <c r="T655" s="54" t="n">
        <f aca="false" ca="false" dt2D="false" dtr="false" t="normal">$M655/($J655+$K655)</f>
        <v>2925.828826822192</v>
      </c>
      <c r="U655" s="54" t="n">
        <f aca="false" ca="false" dt2D="false" dtr="false" t="normal">$M655/($J655+$K655)</f>
        <v>2925.828826822192</v>
      </c>
      <c r="V655" s="52" t="n">
        <v>2027</v>
      </c>
      <c r="W655" s="56" t="n">
        <v>0</v>
      </c>
      <c r="X655" s="56" t="n">
        <f aca="false" ca="false" dt2D="false" dtr="false" t="normal">+(J655*12.98+K655*25.97)*12</f>
        <v>554585.7000000001</v>
      </c>
      <c r="Y655" s="56" t="n">
        <f aca="false" ca="false" dt2D="false" dtr="false" t="normal">+(J655*12.98+K655*25.97)*12*30-'[3]Лист1'!$AQ$721</f>
        <v>14352150.090000002</v>
      </c>
      <c r="Z655" s="72" t="n">
        <f aca="false" ca="true" dt2D="false" dtr="false" t="normal">SUBTOTAL(9, AA655:AO655)</f>
        <v>9983220.540000001</v>
      </c>
      <c r="AA655" s="58" t="n"/>
      <c r="AB655" s="58" t="n">
        <v>3337358.47</v>
      </c>
      <c r="AC655" s="58" t="n"/>
      <c r="AD655" s="58" t="n">
        <v>2689974.82</v>
      </c>
      <c r="AE655" s="58" t="n"/>
      <c r="AF655" s="58" t="n"/>
      <c r="AG655" s="58" t="n">
        <v>0</v>
      </c>
      <c r="AH655" s="58" t="n"/>
      <c r="AI655" s="58" t="n"/>
      <c r="AJ655" s="58" t="n"/>
      <c r="AK655" s="63" t="n"/>
      <c r="AL655" s="58" t="n"/>
      <c r="AM655" s="58" t="n">
        <v>3088659.08</v>
      </c>
      <c r="AN655" s="58" t="n">
        <v>299277.07</v>
      </c>
      <c r="AO655" s="58" t="n">
        <v>567951.1</v>
      </c>
      <c r="AP655" s="4" t="n">
        <f aca="false" ca="false" dt2D="false" dtr="false" t="normal">COUNTIF(AA655:AL655, "&gt;0")</f>
        <v>2</v>
      </c>
      <c r="AQ655" s="4" t="n">
        <f aca="false" ca="false" dt2D="false" dtr="false" t="normal">COUNTIF(AM655:AO655, "&gt;0")</f>
        <v>3</v>
      </c>
      <c r="AR655" s="4" t="n">
        <f aca="false" ca="false" dt2D="false" dtr="false" t="normal">+AP655+AQ655</f>
        <v>5</v>
      </c>
    </row>
    <row customHeight="true" ht="12.75" outlineLevel="0" r="656">
      <c r="A656" s="49" t="n">
        <f aca="false" ca="false" dt2D="false" dtr="false" t="normal">+A655+1</f>
        <v>631</v>
      </c>
      <c r="B656" s="49" t="n">
        <f aca="false" ca="false" dt2D="false" dtr="false" t="normal">+B655+1</f>
        <v>124</v>
      </c>
      <c r="C656" s="50" t="s">
        <v>115</v>
      </c>
      <c r="D656" s="49" t="s">
        <v>774</v>
      </c>
      <c r="E656" s="53" t="s">
        <v>117</v>
      </c>
      <c r="F656" s="52" t="s">
        <v>56</v>
      </c>
      <c r="G656" s="52" t="n">
        <v>4</v>
      </c>
      <c r="H656" s="52" t="n">
        <v>4</v>
      </c>
      <c r="I656" s="53" t="n">
        <v>3410.3</v>
      </c>
      <c r="J656" s="53" t="n">
        <v>3410.3</v>
      </c>
      <c r="K656" s="53" t="n">
        <v>0</v>
      </c>
      <c r="L656" s="51" t="n">
        <v>150</v>
      </c>
      <c r="M656" s="54" t="n">
        <f aca="false" ca="false" dt2D="false" dtr="false" t="normal">SUM(N656:R656)</f>
        <v>25018356.034620002</v>
      </c>
      <c r="N656" s="54" t="n"/>
      <c r="O656" s="54" t="n">
        <v>3177551.63</v>
      </c>
      <c r="P656" s="54" t="n">
        <v>0</v>
      </c>
      <c r="Q656" s="54" t="n">
        <v>3536621.388</v>
      </c>
      <c r="R656" s="54" t="n">
        <v>18304183.01662</v>
      </c>
      <c r="S656" s="54" t="n">
        <f aca="false" ca="false" dt2D="false" dtr="false" t="normal">+Z656-M656</f>
        <v>0</v>
      </c>
      <c r="T656" s="54" t="n">
        <f aca="false" ca="false" dt2D="false" dtr="false" t="normal">$M656/($J656+$K656)</f>
        <v>7336.1158943846585</v>
      </c>
      <c r="U656" s="54" t="n">
        <f aca="false" ca="false" dt2D="false" dtr="false" t="normal">$M656/($J656+$K656)</f>
        <v>7336.1158943846585</v>
      </c>
      <c r="V656" s="52" t="n">
        <v>2027</v>
      </c>
      <c r="W656" s="56" t="n">
        <v>3005433.06</v>
      </c>
      <c r="X656" s="56" t="n">
        <f aca="false" ca="false" dt2D="false" dtr="false" t="normal">+(J656*12.98+K656*25.97)*12</f>
        <v>531188.328</v>
      </c>
      <c r="Y656" s="56" t="n">
        <f aca="false" ca="false" dt2D="false" dtr="false" t="normal">+(J656*12.98+K656*25.97)*12*30</f>
        <v>15935649.84</v>
      </c>
      <c r="Z656" s="72" t="n">
        <f aca="false" ca="true" dt2D="false" dtr="false" t="normal">SUBTOTAL(9, AA656:AO656)</f>
        <v>25018356.034620002</v>
      </c>
      <c r="AA656" s="58" t="n">
        <v>9683167.35</v>
      </c>
      <c r="AB656" s="58" t="n">
        <v>3915841.59</v>
      </c>
      <c r="AC656" s="58" t="n">
        <v>4139320.52</v>
      </c>
      <c r="AD656" s="58" t="n">
        <v>3156243.29</v>
      </c>
      <c r="AE656" s="63" t="n"/>
      <c r="AF656" s="58" t="n"/>
      <c r="AG656" s="58" t="n">
        <v>0</v>
      </c>
      <c r="AH656" s="58" t="n"/>
      <c r="AI656" s="63" t="n"/>
      <c r="AJ656" s="58" t="n"/>
      <c r="AK656" s="63" t="n"/>
      <c r="AL656" s="63" t="n"/>
      <c r="AM656" s="62" t="n">
        <v>2282289.39226</v>
      </c>
      <c r="AN656" s="62" t="n">
        <v>238725.09236</v>
      </c>
      <c r="AO656" s="62" t="n">
        <v>1602768.8</v>
      </c>
      <c r="AP656" s="4" t="n">
        <f aca="false" ca="false" dt2D="false" dtr="false" t="normal">COUNTIF(AA656:AL656, "&gt;0")</f>
        <v>4</v>
      </c>
      <c r="AQ656" s="4" t="n">
        <f aca="false" ca="false" dt2D="false" dtr="false" t="normal">COUNTIF(AM656:AO656, "&gt;0")</f>
        <v>3</v>
      </c>
      <c r="AR656" s="4" t="n">
        <f aca="false" ca="false" dt2D="false" dtr="false" t="normal">+AP656+AQ656</f>
        <v>7</v>
      </c>
    </row>
    <row customHeight="true" ht="12.75" outlineLevel="0" r="657">
      <c r="A657" s="49" t="n">
        <f aca="false" ca="false" dt2D="false" dtr="false" t="normal">+A656+1</f>
        <v>632</v>
      </c>
      <c r="B657" s="49" t="n">
        <f aca="false" ca="false" dt2D="false" dtr="false" t="normal">+B656+1</f>
        <v>125</v>
      </c>
      <c r="C657" s="50" t="s">
        <v>115</v>
      </c>
      <c r="D657" s="49" t="s">
        <v>775</v>
      </c>
      <c r="E657" s="53" t="s">
        <v>430</v>
      </c>
      <c r="F657" s="52" t="s">
        <v>56</v>
      </c>
      <c r="G657" s="52" t="n">
        <v>3</v>
      </c>
      <c r="H657" s="52" t="n">
        <v>2</v>
      </c>
      <c r="I657" s="53" t="n">
        <v>1040.16</v>
      </c>
      <c r="J657" s="53" t="n">
        <v>1040.16</v>
      </c>
      <c r="K657" s="53" t="n">
        <v>0</v>
      </c>
      <c r="L657" s="51" t="n">
        <v>84</v>
      </c>
      <c r="M657" s="54" t="n">
        <f aca="false" ca="false" dt2D="false" dtr="false" t="normal">SUM(N657:R657)</f>
        <v>6145988.429071999</v>
      </c>
      <c r="N657" s="54" t="n"/>
      <c r="O657" s="54" t="n">
        <v>1996219.5</v>
      </c>
      <c r="P657" s="54" t="n">
        <v>0</v>
      </c>
      <c r="Q657" s="54" t="n">
        <v>162015.3216</v>
      </c>
      <c r="R657" s="54" t="n">
        <v>3987753.607472</v>
      </c>
      <c r="S657" s="54" t="n">
        <f aca="false" ca="false" dt2D="false" dtr="false" t="normal">+Z657-M657</f>
        <v>0</v>
      </c>
      <c r="T657" s="54" t="n">
        <f aca="false" ca="false" dt2D="false" dtr="false" t="normal">$M657/($J657+$K657)</f>
        <v>5908.695228687893</v>
      </c>
      <c r="U657" s="54" t="n">
        <f aca="false" ca="false" dt2D="false" dtr="false" t="normal">$M657/($J657+$K657)</f>
        <v>5908.695228687893</v>
      </c>
      <c r="V657" s="52" t="n">
        <v>2027</v>
      </c>
      <c r="W657" s="56" t="n">
        <v>0</v>
      </c>
      <c r="X657" s="56" t="n">
        <f aca="false" ca="false" dt2D="false" dtr="false" t="normal">+(J657*12.98+K657*25.97)*12</f>
        <v>162015.32160000002</v>
      </c>
      <c r="Y657" s="56" t="n">
        <f aca="false" ca="false" dt2D="false" dtr="false" t="normal">+(J657*12.98+K657*25.97)*12*30-'[3]Лист1'!$AQ$725</f>
        <v>4370907.398000001</v>
      </c>
      <c r="Z657" s="72" t="n">
        <f aca="false" ca="true" dt2D="false" dtr="false" t="normal">SUBTOTAL(9, AA657:AO657)</f>
        <v>6145988.429071999</v>
      </c>
      <c r="AA657" s="58" t="n">
        <v>3791923.64</v>
      </c>
      <c r="AB657" s="63" t="n"/>
      <c r="AC657" s="58" t="n">
        <v>1087226.53</v>
      </c>
      <c r="AD657" s="63" t="n"/>
      <c r="AE657" s="63" t="n"/>
      <c r="AF657" s="58" t="n"/>
      <c r="AG657" s="58" t="n">
        <v>0</v>
      </c>
      <c r="AH657" s="58" t="n"/>
      <c r="AI657" s="63" t="n"/>
      <c r="AJ657" s="58" t="n"/>
      <c r="AK657" s="63" t="n"/>
      <c r="AL657" s="63" t="n"/>
      <c r="AM657" s="62" t="n">
        <v>410276.757792</v>
      </c>
      <c r="AN657" s="62" t="n">
        <v>47660.65128</v>
      </c>
      <c r="AO657" s="62" t="n">
        <v>808900.85</v>
      </c>
      <c r="AP657" s="4" t="n">
        <f aca="false" ca="false" dt2D="false" dtr="false" t="normal">COUNTIF(AA657:AL657, "&gt;0")</f>
        <v>2</v>
      </c>
      <c r="AQ657" s="4" t="n">
        <f aca="false" ca="false" dt2D="false" dtr="false" t="normal">COUNTIF(AM657:AO657, "&gt;0")</f>
        <v>3</v>
      </c>
      <c r="AR657" s="4" t="n">
        <f aca="false" ca="false" dt2D="false" dtr="false" t="normal">+AP657+AQ657</f>
        <v>5</v>
      </c>
    </row>
    <row customHeight="true" ht="12.75" outlineLevel="0" r="658">
      <c r="A658" s="49" t="n">
        <f aca="false" ca="false" dt2D="false" dtr="false" t="normal">+A657+1</f>
        <v>633</v>
      </c>
      <c r="B658" s="49" t="n">
        <f aca="false" ca="false" dt2D="false" dtr="false" t="normal">+B657+1</f>
        <v>126</v>
      </c>
      <c r="C658" s="50" t="s">
        <v>115</v>
      </c>
      <c r="D658" s="49" t="s">
        <v>776</v>
      </c>
      <c r="E658" s="53" t="s">
        <v>346</v>
      </c>
      <c r="F658" s="52" t="s">
        <v>56</v>
      </c>
      <c r="G658" s="52" t="n">
        <v>5</v>
      </c>
      <c r="H658" s="52" t="n">
        <v>1</v>
      </c>
      <c r="I658" s="53" t="n">
        <v>2477.36</v>
      </c>
      <c r="J658" s="53" t="n">
        <v>2477.36</v>
      </c>
      <c r="K658" s="53" t="n">
        <v>0</v>
      </c>
      <c r="L658" s="51" t="n">
        <v>115</v>
      </c>
      <c r="M658" s="54" t="n">
        <f aca="false" ca="false" dt2D="false" dtr="false" t="normal">SUM(N658:R658)</f>
        <v>20585537.57</v>
      </c>
      <c r="N658" s="54" t="n"/>
      <c r="O658" s="54" t="n">
        <v>758762.04</v>
      </c>
      <c r="P658" s="54" t="n">
        <v>0</v>
      </c>
      <c r="Q658" s="54" t="n">
        <v>1900669.3336</v>
      </c>
      <c r="R658" s="54" t="n">
        <v>17926106.1964</v>
      </c>
      <c r="S658" s="54" t="n">
        <f aca="false" ca="false" dt2D="false" dtr="false" t="normal">+Z658-M658</f>
        <v>0</v>
      </c>
      <c r="T658" s="54" t="n">
        <f aca="false" ca="false" dt2D="false" dtr="false" t="normal">$M658/($J658+$K658)</f>
        <v>8309.465548002712</v>
      </c>
      <c r="U658" s="54" t="n">
        <f aca="false" ca="false" dt2D="false" dtr="false" t="normal">$M658/($J658+$K658)</f>
        <v>8309.465548002712</v>
      </c>
      <c r="V658" s="52" t="n">
        <v>2027</v>
      </c>
      <c r="W658" s="56" t="n">
        <v>1514795.74</v>
      </c>
      <c r="X658" s="56" t="n">
        <f aca="false" ca="false" dt2D="false" dtr="false" t="normal">+(J658*12.98+K658*25.97)*12</f>
        <v>385873.5936</v>
      </c>
      <c r="Y658" s="56" t="n">
        <f aca="false" ca="false" dt2D="false" dtr="false" t="normal">+(J658*12.98+K658*25.97)*12*30</f>
        <v>11576207.808</v>
      </c>
      <c r="Z658" s="72" t="n">
        <f aca="false" ca="true" dt2D="false" dtr="false" t="normal">SUBTOTAL(9, AA658:AO658)</f>
        <v>20585537.57</v>
      </c>
      <c r="AA658" s="58" t="n"/>
      <c r="AB658" s="58" t="n"/>
      <c r="AC658" s="58" t="n"/>
      <c r="AD658" s="58" t="n"/>
      <c r="AE658" s="58" t="n"/>
      <c r="AF658" s="58" t="n"/>
      <c r="AG658" s="58" t="n">
        <v>0</v>
      </c>
      <c r="AH658" s="58" t="n"/>
      <c r="AI658" s="58" t="n"/>
      <c r="AJ658" s="58" t="n"/>
      <c r="AK658" s="58" t="n">
        <v>16999715.74</v>
      </c>
      <c r="AL658" s="63" t="n"/>
      <c r="AM658" s="58" t="n">
        <v>2778715.98</v>
      </c>
      <c r="AN658" s="58" t="n">
        <v>277871.6</v>
      </c>
      <c r="AO658" s="58" t="n">
        <v>529234.25</v>
      </c>
      <c r="AP658" s="4" t="n">
        <f aca="false" ca="false" dt2D="false" dtr="false" t="normal">COUNTIF(AA658:AL658, "&gt;0")</f>
        <v>1</v>
      </c>
      <c r="AQ658" s="4" t="n">
        <f aca="false" ca="false" dt2D="false" dtr="false" t="normal">COUNTIF(AM658:AO658, "&gt;0")</f>
        <v>3</v>
      </c>
      <c r="AR658" s="4" t="n">
        <f aca="false" ca="false" dt2D="false" dtr="false" t="normal">+AP658+AQ658</f>
        <v>4</v>
      </c>
    </row>
    <row customHeight="true" ht="12.75" outlineLevel="0" r="659">
      <c r="A659" s="49" t="n">
        <f aca="false" ca="false" dt2D="false" dtr="false" t="normal">+A658+1</f>
        <v>634</v>
      </c>
      <c r="B659" s="49" t="n">
        <f aca="false" ca="false" dt2D="false" dtr="false" t="normal">+B658+1</f>
        <v>127</v>
      </c>
      <c r="C659" s="50" t="s">
        <v>115</v>
      </c>
      <c r="D659" s="49" t="s">
        <v>777</v>
      </c>
      <c r="E659" s="53" t="s">
        <v>130</v>
      </c>
      <c r="F659" s="52" t="s">
        <v>56</v>
      </c>
      <c r="G659" s="52" t="n">
        <v>4</v>
      </c>
      <c r="H659" s="52" t="n">
        <v>4</v>
      </c>
      <c r="I659" s="53" t="n">
        <v>3172.3</v>
      </c>
      <c r="J659" s="53" t="n">
        <v>2527.7</v>
      </c>
      <c r="K659" s="53" t="n">
        <v>644.6</v>
      </c>
      <c r="L659" s="51" t="n">
        <v>127</v>
      </c>
      <c r="M659" s="54" t="n">
        <f aca="false" ca="false" dt2D="false" dtr="false" t="normal">SUM(N659:R659)</f>
        <v>25830519.919999998</v>
      </c>
      <c r="N659" s="54" t="n"/>
      <c r="O659" s="54" t="n">
        <v>1365574.38</v>
      </c>
      <c r="P659" s="54" t="n">
        <v>0</v>
      </c>
      <c r="Q659" s="54" t="n">
        <v>3588858.806</v>
      </c>
      <c r="R659" s="54" t="n">
        <v>20876086.734</v>
      </c>
      <c r="S659" s="54" t="n">
        <f aca="false" ca="false" dt2D="false" dtr="false" t="normal">+Z659-M659</f>
        <v>0</v>
      </c>
      <c r="T659" s="54" t="n">
        <f aca="false" ca="false" dt2D="false" dtr="false" t="normal">$M659/($J659+$K659)</f>
        <v>8142.521173911673</v>
      </c>
      <c r="U659" s="54" t="n">
        <f aca="false" ca="false" dt2D="false" dtr="false" t="normal">$M659/($J659+$K659)</f>
        <v>8142.521173911673</v>
      </c>
      <c r="V659" s="52" t="n">
        <v>2027</v>
      </c>
      <c r="W659" s="56" t="n">
        <v>2994261.11</v>
      </c>
      <c r="X659" s="56" t="n">
        <f aca="false" ca="false" dt2D="false" dtr="false" t="normal">+(J659*12.98+K659*25.97)*12</f>
        <v>594597.696</v>
      </c>
      <c r="Y659" s="56" t="n">
        <f aca="false" ca="false" dt2D="false" dtr="false" t="normal">+(J659*12.98+K659*25.97)*12*30</f>
        <v>17837930.88</v>
      </c>
      <c r="Z659" s="72" t="n">
        <f aca="false" ca="true" dt2D="false" dtr="false" t="normal">SUBTOTAL(9, AA659:AO659)</f>
        <v>25830519.919999998</v>
      </c>
      <c r="AA659" s="58" t="n">
        <v>9007392.83</v>
      </c>
      <c r="AB659" s="58" t="n"/>
      <c r="AC659" s="58" t="n"/>
      <c r="AD659" s="58" t="n"/>
      <c r="AE659" s="58" t="n">
        <v>1284520.02</v>
      </c>
      <c r="AF659" s="58" t="n"/>
      <c r="AG659" s="58" t="n">
        <v>0</v>
      </c>
      <c r="AH659" s="58" t="n"/>
      <c r="AI659" s="58" t="n"/>
      <c r="AJ659" s="58" t="n"/>
      <c r="AK659" s="63" t="n"/>
      <c r="AL659" s="58" t="n">
        <v>9221795.07</v>
      </c>
      <c r="AM659" s="58" t="n">
        <v>4938066.26</v>
      </c>
      <c r="AN659" s="58" t="n">
        <v>475989.34</v>
      </c>
      <c r="AO659" s="58" t="n">
        <v>902756.4</v>
      </c>
      <c r="AP659" s="4" t="n">
        <f aca="false" ca="false" dt2D="false" dtr="false" t="normal">COUNTIF(AA659:AL659, "&gt;0")</f>
        <v>3</v>
      </c>
      <c r="AQ659" s="4" t="n">
        <f aca="false" ca="false" dt2D="false" dtr="false" t="normal">COUNTIF(AM659:AO659, "&gt;0")</f>
        <v>3</v>
      </c>
      <c r="AR659" s="4" t="n">
        <f aca="false" ca="false" dt2D="false" dtr="false" t="normal">+AP659+AQ659</f>
        <v>6</v>
      </c>
    </row>
    <row customHeight="true" ht="12.75" outlineLevel="0" r="660">
      <c r="A660" s="49" t="n">
        <f aca="false" ca="false" dt2D="false" dtr="false" t="normal">+A659+1</f>
        <v>635</v>
      </c>
      <c r="B660" s="49" t="n">
        <f aca="false" ca="false" dt2D="false" dtr="false" t="normal">+B659+1</f>
        <v>128</v>
      </c>
      <c r="C660" s="50" t="s">
        <v>115</v>
      </c>
      <c r="D660" s="49" t="s">
        <v>778</v>
      </c>
      <c r="E660" s="53" t="s">
        <v>65</v>
      </c>
      <c r="F660" s="52" t="s">
        <v>56</v>
      </c>
      <c r="G660" s="52" t="n">
        <v>4</v>
      </c>
      <c r="H660" s="52" t="n">
        <v>2</v>
      </c>
      <c r="I660" s="53" t="n">
        <v>1424.7</v>
      </c>
      <c r="J660" s="53" t="n">
        <v>1424.7</v>
      </c>
      <c r="K660" s="53" t="n">
        <v>0</v>
      </c>
      <c r="L660" s="51" t="n">
        <v>73</v>
      </c>
      <c r="M660" s="54" t="n">
        <f aca="false" ca="false" dt2D="false" dtr="false" t="normal">SUM(N660:R660)</f>
        <v>854349.8599999999</v>
      </c>
      <c r="N660" s="54" t="n"/>
      <c r="O660" s="54" t="n">
        <v>0</v>
      </c>
      <c r="P660" s="54" t="n">
        <v>0</v>
      </c>
      <c r="Q660" s="54" t="n">
        <v>854349.86</v>
      </c>
      <c r="R660" s="54" t="n">
        <v>0</v>
      </c>
      <c r="S660" s="54" t="n">
        <f aca="false" ca="false" dt2D="false" dtr="false" t="normal">+Z660-M660</f>
        <v>0</v>
      </c>
      <c r="T660" s="54" t="n">
        <f aca="false" ca="false" dt2D="false" dtr="false" t="normal">$M660/($J660+$K660)</f>
        <v>599.6700077209235</v>
      </c>
      <c r="U660" s="54" t="n">
        <f aca="false" ca="false" dt2D="false" dtr="false" t="normal">$M660/($J660+$K660)</f>
        <v>599.6700077209235</v>
      </c>
      <c r="V660" s="52" t="n">
        <v>2027</v>
      </c>
      <c r="W660" s="56" t="n">
        <v>789640.55</v>
      </c>
      <c r="X660" s="56" t="n">
        <f aca="false" ca="false" dt2D="false" dtr="false" t="normal">+(J660*12.98+K660*25.97)*12</f>
        <v>221911.272</v>
      </c>
      <c r="Y660" s="56" t="n">
        <f aca="false" ca="false" dt2D="false" dtr="false" t="normal">+(J660*12.98+K660*25.97)*12*30</f>
        <v>6657338.16</v>
      </c>
      <c r="Z660" s="72" t="n">
        <f aca="false" ca="true" dt2D="false" dtr="false" t="normal">SUBTOTAL(9, AA660:AO660)</f>
        <v>854349.8599999999</v>
      </c>
      <c r="AA660" s="58" t="n"/>
      <c r="AB660" s="58" t="n"/>
      <c r="AC660" s="58" t="n"/>
      <c r="AD660" s="58" t="n"/>
      <c r="AE660" s="58" t="n">
        <v>576886.07</v>
      </c>
      <c r="AF660" s="58" t="n"/>
      <c r="AG660" s="58" t="n">
        <v>0</v>
      </c>
      <c r="AH660" s="58" t="n"/>
      <c r="AI660" s="58" t="n"/>
      <c r="AJ660" s="58" t="n"/>
      <c r="AK660" s="58" t="n"/>
      <c r="AL660" s="58" t="n"/>
      <c r="AM660" s="58" t="n">
        <v>256304.96</v>
      </c>
      <c r="AN660" s="58" t="n">
        <v>8543.5</v>
      </c>
      <c r="AO660" s="58" t="n">
        <v>12615.33</v>
      </c>
      <c r="AP660" s="4" t="n">
        <f aca="false" ca="false" dt2D="false" dtr="false" t="normal">COUNTIF(AA660:AL660, "&gt;0")</f>
        <v>1</v>
      </c>
      <c r="AQ660" s="4" t="n">
        <f aca="false" ca="false" dt2D="false" dtr="false" t="normal">COUNTIF(AM660:AO660, "&gt;0")</f>
        <v>3</v>
      </c>
      <c r="AR660" s="4" t="n">
        <f aca="false" ca="false" dt2D="false" dtr="false" t="normal">+AP660+AQ660</f>
        <v>4</v>
      </c>
    </row>
    <row customHeight="true" ht="12.75" outlineLevel="0" r="661">
      <c r="A661" s="49" t="n">
        <f aca="false" ca="false" dt2D="false" dtr="false" t="normal">+A660+1</f>
        <v>636</v>
      </c>
      <c r="B661" s="49" t="n">
        <f aca="false" ca="false" dt2D="false" dtr="false" t="normal">+B660+1</f>
        <v>129</v>
      </c>
      <c r="C661" s="50" t="s">
        <v>115</v>
      </c>
      <c r="D661" s="49" t="s">
        <v>779</v>
      </c>
      <c r="E661" s="53" t="s">
        <v>65</v>
      </c>
      <c r="F661" s="52" t="s">
        <v>56</v>
      </c>
      <c r="G661" s="52" t="n">
        <v>3</v>
      </c>
      <c r="H661" s="52" t="n">
        <v>2</v>
      </c>
      <c r="I661" s="53" t="n">
        <v>340.2</v>
      </c>
      <c r="J661" s="53" t="n">
        <v>340.2</v>
      </c>
      <c r="K661" s="53" t="n">
        <v>0</v>
      </c>
      <c r="L661" s="51" t="n">
        <v>21</v>
      </c>
      <c r="M661" s="54" t="n">
        <f aca="false" ca="false" dt2D="false" dtr="false" t="normal">SUM(N661:R661)</f>
        <v>3299289.91</v>
      </c>
      <c r="N661" s="54" t="n"/>
      <c r="O661" s="54" t="n">
        <v>1512371.986</v>
      </c>
      <c r="P661" s="54" t="n">
        <v>0</v>
      </c>
      <c r="Q661" s="54" t="n">
        <v>230298.804</v>
      </c>
      <c r="R661" s="54" t="n">
        <v>1556619.12</v>
      </c>
      <c r="S661" s="54" t="n">
        <f aca="false" ca="false" dt2D="false" dtr="false" t="normal">+Z661-M661</f>
        <v>0</v>
      </c>
      <c r="T661" s="54" t="n">
        <f aca="false" ca="false" dt2D="false" dtr="false" t="normal">$M661/($J661+$K661)</f>
        <v>9698.089094650206</v>
      </c>
      <c r="U661" s="54" t="n">
        <f aca="false" ca="false" dt2D="false" dtr="false" t="normal">$M661/($J661+$K661)</f>
        <v>9698.089094650206</v>
      </c>
      <c r="V661" s="52" t="n">
        <v>2027</v>
      </c>
      <c r="W661" s="56" t="n">
        <v>178411.5</v>
      </c>
      <c r="X661" s="56" t="n">
        <f aca="false" ca="false" dt2D="false" dtr="false" t="normal">+(J661*12.71+K661*25.41)*12</f>
        <v>51887.304000000004</v>
      </c>
      <c r="Y661" s="56" t="n">
        <f aca="false" ca="false" dt2D="false" dtr="false" t="normal">+(J661*12.71+K661*25.41)*12*30</f>
        <v>1556619.12</v>
      </c>
      <c r="Z661" s="72" t="n">
        <f aca="false" ca="true" dt2D="false" dtr="false" t="normal">SUBTOTAL(9, AA661:AO661)</f>
        <v>3299289.91</v>
      </c>
      <c r="AA661" s="58" t="n">
        <v>1240205.75</v>
      </c>
      <c r="AB661" s="63" t="n"/>
      <c r="AC661" s="58" t="n">
        <v>355593.81</v>
      </c>
      <c r="AD661" s="63" t="n"/>
      <c r="AE661" s="58" t="n"/>
      <c r="AF661" s="58" t="n"/>
      <c r="AG661" s="58" t="n">
        <v>0</v>
      </c>
      <c r="AH661" s="58" t="n"/>
      <c r="AI661" s="63" t="n"/>
      <c r="AJ661" s="58" t="n"/>
      <c r="AK661" s="63" t="n"/>
      <c r="AL661" s="63" t="n"/>
      <c r="AM661" s="58" t="n">
        <v>1306099.51</v>
      </c>
      <c r="AN661" s="58" t="n">
        <v>136388.56</v>
      </c>
      <c r="AO661" s="58" t="n">
        <v>261002.28</v>
      </c>
      <c r="AP661" s="4" t="n">
        <f aca="false" ca="false" dt2D="false" dtr="false" t="normal">COUNTIF(AA661:AL661, "&gt;0")</f>
        <v>2</v>
      </c>
      <c r="AQ661" s="4" t="n">
        <f aca="false" ca="false" dt2D="false" dtr="false" t="normal">COUNTIF(AM661:AO661, "&gt;0")</f>
        <v>3</v>
      </c>
      <c r="AR661" s="4" t="n">
        <f aca="false" ca="false" dt2D="false" dtr="false" t="normal">+AP661+AQ661</f>
        <v>5</v>
      </c>
    </row>
    <row customHeight="true" ht="12.75" outlineLevel="0" r="662">
      <c r="A662" s="49" t="n">
        <f aca="false" ca="false" dt2D="false" dtr="false" t="normal">+A661+1</f>
        <v>637</v>
      </c>
      <c r="B662" s="49" t="n">
        <f aca="false" ca="false" dt2D="false" dtr="false" t="normal">+B661+1</f>
        <v>130</v>
      </c>
      <c r="C662" s="50" t="s">
        <v>115</v>
      </c>
      <c r="D662" s="49" t="s">
        <v>780</v>
      </c>
      <c r="E662" s="53" t="s">
        <v>73</v>
      </c>
      <c r="F662" s="52" t="s">
        <v>56</v>
      </c>
      <c r="G662" s="52" t="n">
        <v>5</v>
      </c>
      <c r="H662" s="52" t="n">
        <v>4</v>
      </c>
      <c r="I662" s="53" t="n">
        <v>4315.4</v>
      </c>
      <c r="J662" s="53" t="n">
        <v>4315.4</v>
      </c>
      <c r="K662" s="53" t="n">
        <v>0</v>
      </c>
      <c r="L662" s="51" t="n">
        <v>201</v>
      </c>
      <c r="M662" s="54" t="n">
        <f aca="false" ca="false" dt2D="false" dtr="false" t="normal">SUM(N662:R662)</f>
        <v>2587815.9200000004</v>
      </c>
      <c r="N662" s="54" t="n"/>
      <c r="O662" s="54" t="n">
        <v>0</v>
      </c>
      <c r="P662" s="54" t="n">
        <v>0</v>
      </c>
      <c r="Q662" s="54" t="n">
        <v>2587815.92</v>
      </c>
      <c r="R662" s="54" t="n">
        <v>0</v>
      </c>
      <c r="S662" s="54" t="n">
        <f aca="false" ca="false" dt2D="false" dtr="false" t="normal">+Z662-M662</f>
        <v>0</v>
      </c>
      <c r="T662" s="54" t="n">
        <f aca="false" ca="false" dt2D="false" dtr="false" t="normal">$M662/($J662+$K662)</f>
        <v>599.6700004634566</v>
      </c>
      <c r="U662" s="54" t="n">
        <f aca="false" ca="false" dt2D="false" dtr="false" t="normal">$M662/($J662+$K662)</f>
        <v>599.6700004634566</v>
      </c>
      <c r="V662" s="52" t="n">
        <v>2027</v>
      </c>
      <c r="W662" s="56" t="n">
        <v>3573925.49</v>
      </c>
      <c r="X662" s="56" t="n">
        <f aca="false" ca="false" dt2D="false" dtr="false" t="normal">+(J662*12.98+K662*25.97)*12</f>
        <v>672166.704</v>
      </c>
      <c r="Y662" s="56" t="n">
        <f aca="false" ca="false" dt2D="false" dtr="false" t="normal">+(J662*12.98+K662*25.97)*12*30</f>
        <v>20165001.12</v>
      </c>
      <c r="Z662" s="72" t="n">
        <f aca="false" ca="true" dt2D="false" dtr="false" t="normal">SUBTOTAL(9, AA662:AO662)</f>
        <v>2587815.9200000004</v>
      </c>
      <c r="AA662" s="58" t="n"/>
      <c r="AB662" s="58" t="n"/>
      <c r="AC662" s="58" t="n"/>
      <c r="AD662" s="58" t="n"/>
      <c r="AE662" s="58" t="n">
        <v>1747381.29</v>
      </c>
      <c r="AF662" s="58" t="n"/>
      <c r="AG662" s="58" t="n">
        <v>0</v>
      </c>
      <c r="AH662" s="58" t="n"/>
      <c r="AI662" s="58" t="n"/>
      <c r="AJ662" s="58" t="n"/>
      <c r="AK662" s="58" t="n"/>
      <c r="AL662" s="58" t="n"/>
      <c r="AM662" s="58" t="n">
        <v>776344.78</v>
      </c>
      <c r="AN662" s="58" t="n">
        <v>25878.16</v>
      </c>
      <c r="AO662" s="58" t="n">
        <v>38211.69</v>
      </c>
      <c r="AP662" s="4" t="n">
        <f aca="false" ca="false" dt2D="false" dtr="false" t="normal">COUNTIF(AA662:AL662, "&gt;0")</f>
        <v>1</v>
      </c>
      <c r="AQ662" s="4" t="n">
        <f aca="false" ca="false" dt2D="false" dtr="false" t="normal">COUNTIF(AM662:AO662, "&gt;0")</f>
        <v>3</v>
      </c>
      <c r="AR662" s="4" t="n">
        <f aca="false" ca="false" dt2D="false" dtr="false" t="normal">+AP662+AQ662</f>
        <v>4</v>
      </c>
    </row>
    <row customHeight="true" ht="12.75" outlineLevel="0" r="663">
      <c r="A663" s="49" t="n">
        <f aca="false" ca="false" dt2D="false" dtr="false" t="normal">+A662+1</f>
        <v>638</v>
      </c>
      <c r="B663" s="49" t="n">
        <f aca="false" ca="false" dt2D="false" dtr="false" t="normal">+B662+1</f>
        <v>131</v>
      </c>
      <c r="C663" s="50" t="s">
        <v>115</v>
      </c>
      <c r="D663" s="49" t="s">
        <v>781</v>
      </c>
      <c r="E663" s="53" t="s">
        <v>132</v>
      </c>
      <c r="F663" s="52" t="s">
        <v>56</v>
      </c>
      <c r="G663" s="52" t="n">
        <v>4</v>
      </c>
      <c r="H663" s="52" t="n">
        <v>4</v>
      </c>
      <c r="I663" s="53" t="n">
        <v>3476.1</v>
      </c>
      <c r="J663" s="53" t="n">
        <v>3476.1</v>
      </c>
      <c r="K663" s="53" t="n">
        <v>0</v>
      </c>
      <c r="L663" s="51" t="n">
        <v>136</v>
      </c>
      <c r="M663" s="54" t="n">
        <f aca="false" ca="false" dt2D="false" dtr="false" t="normal">SUM(N663:R663)</f>
        <v>2084512.9</v>
      </c>
      <c r="N663" s="54" t="n"/>
      <c r="O663" s="54" t="n">
        <v>0</v>
      </c>
      <c r="P663" s="54" t="n">
        <v>0</v>
      </c>
      <c r="Q663" s="54" t="n">
        <v>1019231.916</v>
      </c>
      <c r="R663" s="54" t="n">
        <v>1065280.984</v>
      </c>
      <c r="S663" s="54" t="n">
        <f aca="false" ca="false" dt2D="false" dtr="false" t="normal">+Z663-M663</f>
        <v>0</v>
      </c>
      <c r="T663" s="54" t="n">
        <f aca="false" ca="false" dt2D="false" dtr="false" t="normal">$M663/($J663+$K663)</f>
        <v>599.6700037398233</v>
      </c>
      <c r="U663" s="54" t="n">
        <f aca="false" ca="false" dt2D="false" dtr="false" t="normal">$M663/($J663+$K663)</f>
        <v>599.6700037398233</v>
      </c>
      <c r="V663" s="52" t="n">
        <v>2027</v>
      </c>
      <c r="W663" s="56" t="n">
        <v>477794.58</v>
      </c>
      <c r="X663" s="56" t="n">
        <f aca="false" ca="false" dt2D="false" dtr="false" t="normal">+(J663*12.98+K663*25.97)*12</f>
        <v>541437.336</v>
      </c>
      <c r="Y663" s="56" t="n">
        <f aca="false" ca="false" dt2D="false" dtr="false" t="normal">+(J663*12.98+K663*25.97)*12*30</f>
        <v>16243120.08</v>
      </c>
      <c r="Z663" s="72" t="n">
        <f aca="false" ca="true" dt2D="false" dtr="false" t="normal">SUBTOTAL(9, AA663:AO663)</f>
        <v>2084512.9</v>
      </c>
      <c r="AA663" s="58" t="n"/>
      <c r="AB663" s="58" t="n"/>
      <c r="AC663" s="58" t="n"/>
      <c r="AD663" s="58" t="n"/>
      <c r="AE663" s="58" t="n">
        <v>1407533.98</v>
      </c>
      <c r="AF663" s="58" t="n"/>
      <c r="AG663" s="58" t="n">
        <v>0</v>
      </c>
      <c r="AH663" s="58" t="n"/>
      <c r="AI663" s="58" t="n"/>
      <c r="AJ663" s="58" t="n"/>
      <c r="AK663" s="58" t="n"/>
      <c r="AL663" s="58" t="n"/>
      <c r="AM663" s="58" t="n">
        <v>625353.87</v>
      </c>
      <c r="AN663" s="58" t="n">
        <v>20845.13</v>
      </c>
      <c r="AO663" s="58" t="n">
        <v>30779.92</v>
      </c>
      <c r="AP663" s="4" t="n">
        <f aca="false" ca="false" dt2D="false" dtr="false" t="normal">COUNTIF(AA663:AL663, "&gt;0")</f>
        <v>1</v>
      </c>
      <c r="AQ663" s="4" t="n">
        <f aca="false" ca="false" dt2D="false" dtr="false" t="normal">COUNTIF(AM663:AO663, "&gt;0")</f>
        <v>3</v>
      </c>
      <c r="AR663" s="4" t="n">
        <f aca="false" ca="false" dt2D="false" dtr="false" t="normal">+AP663+AQ663</f>
        <v>4</v>
      </c>
    </row>
    <row customHeight="true" ht="12.75" outlineLevel="0" r="664">
      <c r="A664" s="49" t="n">
        <f aca="false" ca="false" dt2D="false" dtr="false" t="normal">+A663+1</f>
        <v>639</v>
      </c>
      <c r="B664" s="49" t="n">
        <f aca="false" ca="false" dt2D="false" dtr="false" t="normal">+B663+1</f>
        <v>132</v>
      </c>
      <c r="C664" s="50" t="s">
        <v>115</v>
      </c>
      <c r="D664" s="49" t="s">
        <v>782</v>
      </c>
      <c r="E664" s="53" t="s">
        <v>154</v>
      </c>
      <c r="F664" s="52" t="s">
        <v>56</v>
      </c>
      <c r="G664" s="52" t="n">
        <v>5</v>
      </c>
      <c r="H664" s="52" t="n">
        <v>4</v>
      </c>
      <c r="I664" s="53" t="n">
        <v>3061.9</v>
      </c>
      <c r="J664" s="53" t="n">
        <v>3061.9</v>
      </c>
      <c r="K664" s="53" t="n">
        <v>0</v>
      </c>
      <c r="L664" s="51" t="n">
        <v>160</v>
      </c>
      <c r="M664" s="54" t="n">
        <f aca="false" ca="false" dt2D="false" dtr="false" t="normal">SUM(N664:R664)</f>
        <v>13409156.42</v>
      </c>
      <c r="N664" s="54" t="n"/>
      <c r="O664" s="54" t="n">
        <v>1740416.94</v>
      </c>
      <c r="P664" s="54" t="n">
        <v>0</v>
      </c>
      <c r="Q664" s="54" t="n">
        <v>467000.988</v>
      </c>
      <c r="R664" s="54" t="n">
        <v>11201738.492</v>
      </c>
      <c r="S664" s="54" t="n">
        <f aca="false" ca="false" dt2D="false" dtr="false" t="normal">+Z664-M664</f>
        <v>0</v>
      </c>
      <c r="T664" s="54" t="n">
        <f aca="false" ca="false" dt2D="false" dtr="false" t="normal">$M664/($J664+$K664)</f>
        <v>4379.358052189817</v>
      </c>
      <c r="U664" s="54" t="n">
        <f aca="false" ca="false" dt2D="false" dtr="false" t="normal">$M664/($J664+$K664)</f>
        <v>4379.358052189817</v>
      </c>
      <c r="V664" s="52" t="n">
        <v>2027</v>
      </c>
      <c r="W664" s="56" t="n">
        <v>0</v>
      </c>
      <c r="X664" s="56" t="n">
        <f aca="false" ca="false" dt2D="false" dtr="false" t="normal">+(J664*12.71+K664*25.41)*12</f>
        <v>467000.988</v>
      </c>
      <c r="Y664" s="56" t="n">
        <f aca="false" ca="false" dt2D="false" dtr="false" t="normal">+(J664*12.71+K664*25.41)*12*30-'[3]Лист1'!$AQ$732</f>
        <v>8424443.22</v>
      </c>
      <c r="Z664" s="72" t="n">
        <f aca="false" ca="true" dt2D="false" dtr="false" t="normal">SUBTOTAL(9, AA664:AO664)</f>
        <v>13409156.42</v>
      </c>
      <c r="AA664" s="58" t="n">
        <v>8693924.32</v>
      </c>
      <c r="AB664" s="58" t="n"/>
      <c r="AC664" s="58" t="n"/>
      <c r="AD664" s="63" t="n"/>
      <c r="AE664" s="58" t="n"/>
      <c r="AF664" s="58" t="n"/>
      <c r="AG664" s="58" t="n">
        <v>0</v>
      </c>
      <c r="AH664" s="58" t="n"/>
      <c r="AI664" s="58" t="n"/>
      <c r="AJ664" s="58" t="n"/>
      <c r="AK664" s="63" t="n"/>
      <c r="AL664" s="58" t="n"/>
      <c r="AM664" s="58" t="n">
        <v>3631141.5</v>
      </c>
      <c r="AN664" s="58" t="n">
        <v>372538.01</v>
      </c>
      <c r="AO664" s="58" t="n">
        <v>711552.59</v>
      </c>
      <c r="AP664" s="4" t="n">
        <f aca="false" ca="false" dt2D="false" dtr="false" t="normal">COUNTIF(AA664:AL664, "&gt;0")</f>
        <v>1</v>
      </c>
      <c r="AQ664" s="4" t="n">
        <f aca="false" ca="false" dt2D="false" dtr="false" t="normal">COUNTIF(AM664:AO664, "&gt;0")</f>
        <v>3</v>
      </c>
      <c r="AR664" s="4" t="n">
        <f aca="false" ca="false" dt2D="false" dtr="false" t="normal">+AP664+AQ664</f>
        <v>4</v>
      </c>
    </row>
    <row customHeight="true" ht="12.75" outlineLevel="0" r="665">
      <c r="A665" s="49" t="n">
        <f aca="false" ca="false" dt2D="false" dtr="false" t="normal">+A664+1</f>
        <v>640</v>
      </c>
      <c r="B665" s="49" t="n">
        <f aca="false" ca="false" dt2D="false" dtr="false" t="normal">+B664+1</f>
        <v>133</v>
      </c>
      <c r="C665" s="50" t="s">
        <v>115</v>
      </c>
      <c r="D665" s="49" t="s">
        <v>783</v>
      </c>
      <c r="E665" s="53" t="s">
        <v>117</v>
      </c>
      <c r="F665" s="52" t="s">
        <v>56</v>
      </c>
      <c r="G665" s="52" t="n">
        <v>4</v>
      </c>
      <c r="H665" s="52" t="n">
        <v>4</v>
      </c>
      <c r="I665" s="53" t="n">
        <v>3490.6</v>
      </c>
      <c r="J665" s="53" t="n">
        <v>3490.6</v>
      </c>
      <c r="K665" s="53" t="n">
        <v>0</v>
      </c>
      <c r="L665" s="51" t="n">
        <v>166</v>
      </c>
      <c r="M665" s="54" t="n">
        <f aca="false" ca="false" dt2D="false" dtr="false" t="normal">SUM(N665:R665)</f>
        <v>25576537.837239996</v>
      </c>
      <c r="N665" s="54" t="n"/>
      <c r="O665" s="54" t="n">
        <v>3152388.55</v>
      </c>
      <c r="P665" s="54" t="n">
        <v>0</v>
      </c>
      <c r="Q665" s="54" t="n">
        <v>3428638.142</v>
      </c>
      <c r="R665" s="54" t="n">
        <v>18995511.14524</v>
      </c>
      <c r="S665" s="54" t="n">
        <f aca="false" ca="false" dt2D="false" dtr="false" t="normal">+Z665-M665</f>
        <v>0</v>
      </c>
      <c r="T665" s="54" t="n">
        <f aca="false" ca="false" dt2D="false" dtr="false" t="normal">$M665/($J665+$K665)</f>
        <v>7327.261169208731</v>
      </c>
      <c r="U665" s="54" t="n">
        <f aca="false" ca="false" dt2D="false" dtr="false" t="normal">$M665/($J665+$K665)</f>
        <v>7327.261169208731</v>
      </c>
      <c r="V665" s="52" t="n">
        <v>2027</v>
      </c>
      <c r="W665" s="56" t="n">
        <v>2896251.83</v>
      </c>
      <c r="X665" s="56" t="n">
        <f aca="false" ca="false" dt2D="false" dtr="false" t="normal">+(J665*12.71+K665*25.41)*12</f>
        <v>532386.312</v>
      </c>
      <c r="Y665" s="56" t="n">
        <f aca="false" ca="false" dt2D="false" dtr="false" t="normal">+(J665*12.71+K665*25.41)*12*30</f>
        <v>15971589.360000001</v>
      </c>
      <c r="Z665" s="72" t="n">
        <f aca="false" ca="true" dt2D="false" dtr="false" t="normal">SUBTOTAL(9, AA665:AO665)</f>
        <v>25576537.83724</v>
      </c>
      <c r="AA665" s="58" t="n">
        <v>9911170.26</v>
      </c>
      <c r="AB665" s="58" t="n">
        <v>4008045.23</v>
      </c>
      <c r="AC665" s="58" t="n">
        <v>4236786.28</v>
      </c>
      <c r="AD665" s="58" t="n">
        <v>3230561.19</v>
      </c>
      <c r="AE665" s="58" t="n"/>
      <c r="AF665" s="58" t="n"/>
      <c r="AG665" s="58" t="n">
        <v>0</v>
      </c>
      <c r="AH665" s="58" t="n"/>
      <c r="AI665" s="63" t="n"/>
      <c r="AJ665" s="58" t="n"/>
      <c r="AK665" s="63" t="n"/>
      <c r="AL665" s="63" t="n"/>
      <c r="AM665" s="62" t="n">
        <v>2336028.89852</v>
      </c>
      <c r="AN665" s="62" t="n">
        <v>244346.18872</v>
      </c>
      <c r="AO665" s="62" t="n">
        <v>1609599.79</v>
      </c>
      <c r="AP665" s="4" t="n">
        <f aca="false" ca="false" dt2D="false" dtr="false" t="normal">COUNTIF(AA665:AL665, "&gt;0")</f>
        <v>4</v>
      </c>
      <c r="AQ665" s="4" t="n">
        <f aca="false" ca="false" dt2D="false" dtr="false" t="normal">COUNTIF(AM665:AO665, "&gt;0")</f>
        <v>3</v>
      </c>
      <c r="AR665" s="4" t="n">
        <f aca="false" ca="false" dt2D="false" dtr="false" t="normal">+AP665+AQ665</f>
        <v>7</v>
      </c>
    </row>
    <row customHeight="true" ht="12.75" outlineLevel="0" r="666">
      <c r="A666" s="49" t="n">
        <f aca="false" ca="false" dt2D="false" dtr="false" t="normal">+A665+1</f>
        <v>641</v>
      </c>
      <c r="B666" s="49" t="n">
        <f aca="false" ca="false" dt2D="false" dtr="false" t="normal">+B665+1</f>
        <v>134</v>
      </c>
      <c r="C666" s="50" t="s">
        <v>115</v>
      </c>
      <c r="D666" s="49" t="s">
        <v>784</v>
      </c>
      <c r="E666" s="53" t="s">
        <v>154</v>
      </c>
      <c r="F666" s="52" t="s">
        <v>56</v>
      </c>
      <c r="G666" s="52" t="n">
        <v>5</v>
      </c>
      <c r="H666" s="52" t="n">
        <v>4</v>
      </c>
      <c r="I666" s="53" t="n">
        <v>3187.3</v>
      </c>
      <c r="J666" s="53" t="n">
        <v>2508.4</v>
      </c>
      <c r="K666" s="53" t="n">
        <v>678.9</v>
      </c>
      <c r="L666" s="51" t="n">
        <v>119</v>
      </c>
      <c r="M666" s="54" t="n">
        <f aca="false" ca="false" dt2D="false" dtr="false" t="normal">SUM(N666:R666)</f>
        <v>23354179.530420005</v>
      </c>
      <c r="N666" s="54" t="n"/>
      <c r="O666" s="54" t="n">
        <v>2776255.05</v>
      </c>
      <c r="P666" s="54" t="n">
        <v>0</v>
      </c>
      <c r="Q666" s="54" t="n">
        <v>2798363.88</v>
      </c>
      <c r="R666" s="54" t="n">
        <v>17779560.60042</v>
      </c>
      <c r="S666" s="54" t="n">
        <f aca="false" ca="false" dt2D="false" dtr="false" t="normal">+Z666-M666</f>
        <v>0</v>
      </c>
      <c r="T666" s="54" t="n">
        <f aca="false" ca="false" dt2D="false" dtr="false" t="normal">$M666/($J666+$K666)</f>
        <v>7327.261171028772</v>
      </c>
      <c r="U666" s="54" t="n">
        <f aca="false" ca="false" dt2D="false" dtr="false" t="normal">$M666/($J666+$K666)</f>
        <v>7327.261171028772</v>
      </c>
      <c r="V666" s="52" t="n">
        <v>2027</v>
      </c>
      <c r="W666" s="56" t="n">
        <v>2196083.1</v>
      </c>
      <c r="X666" s="56" t="n">
        <f aca="false" ca="false" dt2D="false" dtr="false" t="normal">+(J666*12.98+K666*25.97)*12</f>
        <v>602280.78</v>
      </c>
      <c r="Y666" s="56" t="n">
        <f aca="false" ca="false" dt2D="false" dtr="false" t="normal">+(J666*12.98+K666*25.97)*12*30</f>
        <v>18068423.400000002</v>
      </c>
      <c r="Z666" s="72" t="n">
        <f aca="false" ca="true" dt2D="false" dtr="false" t="normal">SUBTOTAL(9, AA666:AO666)</f>
        <v>23354179.530420005</v>
      </c>
      <c r="AA666" s="58" t="n">
        <v>9049983.66</v>
      </c>
      <c r="AB666" s="58" t="n">
        <v>3659784.16</v>
      </c>
      <c r="AC666" s="58" t="n">
        <v>3868649.77</v>
      </c>
      <c r="AD666" s="58" t="n">
        <v>2949856.1</v>
      </c>
      <c r="AE666" s="58" t="n"/>
      <c r="AF666" s="58" t="n"/>
      <c r="AG666" s="58" t="n">
        <v>0</v>
      </c>
      <c r="AH666" s="58" t="n"/>
      <c r="AI666" s="63" t="n"/>
      <c r="AJ666" s="58" t="n"/>
      <c r="AK666" s="63" t="n"/>
      <c r="AL666" s="63" t="n"/>
      <c r="AM666" s="62" t="n">
        <v>2133050.16566</v>
      </c>
      <c r="AN666" s="62" t="n">
        <v>223114.82476</v>
      </c>
      <c r="AO666" s="62" t="n">
        <v>1469740.85</v>
      </c>
      <c r="AP666" s="4" t="n">
        <f aca="false" ca="false" dt2D="false" dtr="false" t="normal">COUNTIF(AA666:AL666, "&gt;0")</f>
        <v>4</v>
      </c>
      <c r="AQ666" s="4" t="n">
        <f aca="false" ca="false" dt2D="false" dtr="false" t="normal">COUNTIF(AM666:AO666, "&gt;0")</f>
        <v>3</v>
      </c>
      <c r="AR666" s="4" t="n">
        <f aca="false" ca="false" dt2D="false" dtr="false" t="normal">+AP666+AQ666</f>
        <v>7</v>
      </c>
    </row>
    <row customHeight="true" ht="12.75" outlineLevel="0" r="667">
      <c r="A667" s="49" t="n">
        <f aca="false" ca="false" dt2D="false" dtr="false" t="normal">+A666+1</f>
        <v>642</v>
      </c>
      <c r="B667" s="49" t="n">
        <f aca="false" ca="false" dt2D="false" dtr="false" t="normal">+B666+1</f>
        <v>135</v>
      </c>
      <c r="C667" s="50" t="s">
        <v>115</v>
      </c>
      <c r="D667" s="49" t="s">
        <v>785</v>
      </c>
      <c r="E667" s="53" t="s">
        <v>202</v>
      </c>
      <c r="F667" s="52" t="s">
        <v>56</v>
      </c>
      <c r="G667" s="52" t="n">
        <v>4</v>
      </c>
      <c r="H667" s="52" t="n">
        <v>4</v>
      </c>
      <c r="I667" s="53" t="n">
        <v>2693.7</v>
      </c>
      <c r="J667" s="53" t="n">
        <v>2693.7</v>
      </c>
      <c r="K667" s="53" t="n">
        <v>0</v>
      </c>
      <c r="L667" s="51" t="n">
        <v>120</v>
      </c>
      <c r="M667" s="54" t="n">
        <f aca="false" ca="false" dt2D="false" dtr="false" t="normal">SUM(N667:R667)</f>
        <v>3839500.8745999997</v>
      </c>
      <c r="N667" s="54" t="n"/>
      <c r="O667" s="54" t="n">
        <v>2280067.01</v>
      </c>
      <c r="P667" s="54" t="n">
        <v>0</v>
      </c>
      <c r="Q667" s="54" t="n">
        <v>419570.712</v>
      </c>
      <c r="R667" s="54" t="n">
        <v>1139863.1526</v>
      </c>
      <c r="S667" s="54" t="n">
        <f aca="false" ca="false" dt2D="false" dtr="false" t="normal">+Z667-M667</f>
        <v>0</v>
      </c>
      <c r="T667" s="54" t="n">
        <f aca="false" ca="false" dt2D="false" dtr="false" t="normal">$M667/($J667+$K667)</f>
        <v>1425.3632084493447</v>
      </c>
      <c r="U667" s="54" t="n">
        <f aca="false" ca="false" dt2D="false" dtr="false" t="normal">$M667/($J667+$K667)</f>
        <v>1425.3632084493447</v>
      </c>
      <c r="V667" s="52" t="n">
        <v>2027</v>
      </c>
      <c r="W667" s="56" t="n">
        <v>0</v>
      </c>
      <c r="X667" s="56" t="n">
        <f aca="false" ca="false" dt2D="false" dtr="false" t="normal">+(J667*12.98+K667*25.97)*12</f>
        <v>419570.71200000006</v>
      </c>
      <c r="Y667" s="56" t="n">
        <f aca="false" ca="false" dt2D="false" dtr="false" t="normal">+(J667*12.98+K667*25.97)*12*30-'[3]Лист1'!$AQ$736</f>
        <v>3134351.630000001</v>
      </c>
      <c r="Z667" s="72" t="n">
        <f aca="false" ca="true" dt2D="false" dtr="false" t="normal">SUBTOTAL(9, AA667:AO667)</f>
        <v>3839500.8745999997</v>
      </c>
      <c r="AA667" s="63" t="n"/>
      <c r="AB667" s="58" t="n"/>
      <c r="AC667" s="58" t="n"/>
      <c r="AD667" s="58" t="n">
        <v>2493027.76</v>
      </c>
      <c r="AE667" s="58" t="n"/>
      <c r="AF667" s="58" t="n"/>
      <c r="AG667" s="58" t="n">
        <v>0</v>
      </c>
      <c r="AH667" s="58" t="n"/>
      <c r="AI667" s="63" t="n"/>
      <c r="AJ667" s="58" t="n"/>
      <c r="AK667" s="63" t="n"/>
      <c r="AL667" s="58" t="n"/>
      <c r="AM667" s="62" t="n">
        <v>385094.0457</v>
      </c>
      <c r="AN667" s="62" t="n">
        <v>29622.6189</v>
      </c>
      <c r="AO667" s="62" t="n">
        <v>931756.45</v>
      </c>
      <c r="AP667" s="4" t="n">
        <f aca="false" ca="false" dt2D="false" dtr="false" t="normal">COUNTIF(AA667:AL667, "&gt;0")</f>
        <v>1</v>
      </c>
      <c r="AQ667" s="4" t="n">
        <f aca="false" ca="false" dt2D="false" dtr="false" t="normal">COUNTIF(AM667:AO667, "&gt;0")</f>
        <v>3</v>
      </c>
      <c r="AR667" s="4" t="n">
        <f aca="false" ca="false" dt2D="false" dtr="false" t="normal">+AP667+AQ667</f>
        <v>4</v>
      </c>
    </row>
    <row customHeight="true" ht="13.5" outlineLevel="0" r="668">
      <c r="A668" s="49" t="n">
        <f aca="false" ca="false" dt2D="false" dtr="false" t="normal">+A667+1</f>
        <v>643</v>
      </c>
      <c r="B668" s="49" t="n">
        <f aca="false" ca="false" dt2D="false" dtr="false" t="normal">+B667+1</f>
        <v>136</v>
      </c>
      <c r="C668" s="50" t="s">
        <v>115</v>
      </c>
      <c r="D668" s="49" t="s">
        <v>786</v>
      </c>
      <c r="E668" s="53" t="s">
        <v>193</v>
      </c>
      <c r="F668" s="52" t="s">
        <v>56</v>
      </c>
      <c r="G668" s="52" t="n">
        <v>4</v>
      </c>
      <c r="H668" s="52" t="n">
        <v>4</v>
      </c>
      <c r="I668" s="53" t="n">
        <v>2398.6</v>
      </c>
      <c r="J668" s="53" t="n">
        <v>2361.1</v>
      </c>
      <c r="K668" s="53" t="n">
        <v>37.5</v>
      </c>
      <c r="L668" s="51" t="n">
        <v>122</v>
      </c>
      <c r="M668" s="54" t="n">
        <f aca="false" ca="false" dt2D="false" dtr="false" t="normal">SUM(N668:R668)</f>
        <v>1438368.46</v>
      </c>
      <c r="N668" s="54" t="n"/>
      <c r="O668" s="54" t="n">
        <v>0</v>
      </c>
      <c r="P668" s="54" t="n">
        <v>0</v>
      </c>
      <c r="Q668" s="54" t="n">
        <v>379451.436</v>
      </c>
      <c r="R668" s="54" t="n">
        <v>1058917.024</v>
      </c>
      <c r="S668" s="54" t="n">
        <f aca="false" ca="false" dt2D="false" dtr="false" t="normal">+Z668-M668</f>
        <v>0</v>
      </c>
      <c r="T668" s="54" t="n">
        <f aca="false" ca="false" dt2D="false" dtr="false" t="normal">$M668/($J668+$K668)</f>
        <v>599.6699991661803</v>
      </c>
      <c r="U668" s="54" t="n">
        <f aca="false" ca="false" dt2D="false" dtr="false" t="normal">$M668/($J668+$K668)</f>
        <v>599.6699991661803</v>
      </c>
      <c r="V668" s="52" t="n">
        <v>2027</v>
      </c>
      <c r="W668" s="56" t="n">
        <v>0</v>
      </c>
      <c r="X668" s="56" t="n">
        <f aca="false" ca="false" dt2D="false" dtr="false" t="normal">+(J668*12.98+K668*25.97)*12</f>
        <v>379451.436</v>
      </c>
      <c r="Y668" s="56" t="n">
        <f aca="false" ca="false" dt2D="false" dtr="false" t="normal">+(J668*12.98+K668*25.97)*12*30-'[3]Лист1'!$AQ$738</f>
        <v>4636134.64</v>
      </c>
      <c r="Z668" s="72" t="n">
        <f aca="false" ca="true" dt2D="false" dtr="false" t="normal">SUBTOTAL(9, AA668:AO668)</f>
        <v>1438368.46</v>
      </c>
      <c r="AA668" s="58" t="n"/>
      <c r="AB668" s="58" t="n"/>
      <c r="AC668" s="58" t="n"/>
      <c r="AD668" s="58" t="n"/>
      <c r="AE668" s="58" t="n">
        <v>971235.29</v>
      </c>
      <c r="AF668" s="58" t="n"/>
      <c r="AG668" s="58" t="n">
        <v>0</v>
      </c>
      <c r="AH668" s="58" t="n"/>
      <c r="AI668" s="58" t="n"/>
      <c r="AJ668" s="58" t="n"/>
      <c r="AK668" s="58" t="n"/>
      <c r="AL668" s="58" t="n"/>
      <c r="AM668" s="58" t="n">
        <v>431510.54</v>
      </c>
      <c r="AN668" s="58" t="n">
        <v>14383.68</v>
      </c>
      <c r="AO668" s="58" t="n">
        <v>21238.95</v>
      </c>
      <c r="AP668" s="4" t="n">
        <f aca="false" ca="false" dt2D="false" dtr="false" t="normal">COUNTIF(AA668:AL668, "&gt;0")</f>
        <v>1</v>
      </c>
      <c r="AQ668" s="4" t="n">
        <f aca="false" ca="false" dt2D="false" dtr="false" t="normal">COUNTIF(AM668:AO668, "&gt;0")</f>
        <v>3</v>
      </c>
      <c r="AR668" s="4" t="n">
        <f aca="false" ca="false" dt2D="false" dtr="false" t="normal">+AP668+AQ668</f>
        <v>4</v>
      </c>
    </row>
    <row customFormat="true" customHeight="true" ht="12.75" outlineLevel="0" r="669" s="80">
      <c r="A669" s="49" t="n">
        <f aca="false" ca="false" dt2D="false" dtr="false" t="normal">+A668+1</f>
        <v>644</v>
      </c>
      <c r="B669" s="49" t="n">
        <f aca="false" ca="false" dt2D="false" dtr="false" t="normal">+B668+1</f>
        <v>137</v>
      </c>
      <c r="C669" s="50" t="s">
        <v>115</v>
      </c>
      <c r="D669" s="49" t="s">
        <v>787</v>
      </c>
      <c r="E669" s="53" t="s">
        <v>193</v>
      </c>
      <c r="F669" s="52" t="s">
        <v>56</v>
      </c>
      <c r="G669" s="52" t="s">
        <v>186</v>
      </c>
      <c r="H669" s="52" t="s">
        <v>182</v>
      </c>
      <c r="I669" s="53" t="n">
        <v>5051.19</v>
      </c>
      <c r="J669" s="53" t="n">
        <v>4630.8</v>
      </c>
      <c r="K669" s="53" t="n">
        <v>0</v>
      </c>
      <c r="L669" s="51" t="n">
        <v>233</v>
      </c>
      <c r="M669" s="54" t="n">
        <f aca="false" ca="false" dt2D="false" dtr="false" t="normal">SUM(N669:R669)</f>
        <v>8690640.01</v>
      </c>
      <c r="N669" s="54" t="n"/>
      <c r="O669" s="54" t="n"/>
      <c r="P669" s="54" t="n"/>
      <c r="Q669" s="54" t="n">
        <v>721293.408</v>
      </c>
      <c r="R669" s="54" t="n">
        <v>7969346.602</v>
      </c>
      <c r="S669" s="54" t="n">
        <f aca="false" ca="false" dt2D="false" dtr="false" t="normal">+Z669-M669</f>
        <v>0</v>
      </c>
      <c r="T669" s="54" t="n">
        <f aca="false" ca="false" dt2D="false" dtr="false" t="normal">$M669/($J669+$K669)</f>
        <v>1876.7038114364686</v>
      </c>
      <c r="U669" s="54" t="n">
        <f aca="false" ca="false" dt2D="false" dtr="false" t="normal">$M669/($J669+$K669)</f>
        <v>1876.7038114364686</v>
      </c>
      <c r="V669" s="52" t="n">
        <v>2027</v>
      </c>
      <c r="W669" s="56" t="n">
        <v>0</v>
      </c>
      <c r="X669" s="56" t="n">
        <f aca="false" ca="false" dt2D="false" dtr="false" t="normal">+(J669*12.98+K669*25.97)*12</f>
        <v>721293.408</v>
      </c>
      <c r="Y669" s="56" t="n">
        <f aca="false" ca="false" dt2D="false" dtr="false" t="normal">+(J669*12.98+K669*25.97)*12*30-'[1]Лист1'!$AQ$326</f>
        <v>14553966.650000002</v>
      </c>
      <c r="Z669" s="72" t="n">
        <f aca="false" ca="true" dt2D="false" dtr="false" t="normal">SUBTOTAL(9, AA669:AO669)</f>
        <v>8690640.01</v>
      </c>
      <c r="AA669" s="58" t="n"/>
      <c r="AB669" s="59" t="n">
        <v>4192746.71</v>
      </c>
      <c r="AC669" s="59" t="n">
        <v>4497893.3</v>
      </c>
      <c r="AD669" s="58" t="n"/>
      <c r="AE669" s="58" t="n"/>
      <c r="AF669" s="58" t="n"/>
      <c r="AG669" s="58" t="n"/>
      <c r="AH669" s="58" t="n"/>
      <c r="AI669" s="58" t="n"/>
      <c r="AJ669" s="58" t="n"/>
      <c r="AK669" s="58" t="n"/>
      <c r="AL669" s="58" t="n"/>
      <c r="AM669" s="59" t="n"/>
      <c r="AN669" s="59" t="n"/>
      <c r="AO669" s="59" t="n"/>
      <c r="AP669" s="4" t="n">
        <f aca="false" ca="false" dt2D="false" dtr="false" t="normal">COUNTIF(AA669:AL669, "&gt;0")</f>
        <v>2</v>
      </c>
      <c r="AQ669" s="4" t="n">
        <f aca="false" ca="false" dt2D="false" dtr="false" t="normal">COUNTIF(AM669:AO669, "&gt;0")</f>
        <v>0</v>
      </c>
      <c r="AR669" s="4" t="n">
        <f aca="false" ca="false" dt2D="false" dtr="false" t="normal">+AP669+AQ669</f>
        <v>2</v>
      </c>
    </row>
    <row customHeight="true" ht="12.75" outlineLevel="0" r="670">
      <c r="A670" s="49" t="n">
        <f aca="false" ca="false" dt2D="false" dtr="false" t="normal">+A669+1</f>
        <v>645</v>
      </c>
      <c r="B670" s="49" t="n">
        <f aca="false" ca="false" dt2D="false" dtr="false" t="normal">+B669+1</f>
        <v>138</v>
      </c>
      <c r="C670" s="50" t="s">
        <v>115</v>
      </c>
      <c r="D670" s="49" t="s">
        <v>788</v>
      </c>
      <c r="E670" s="53" t="s">
        <v>454</v>
      </c>
      <c r="F670" s="52" t="s">
        <v>56</v>
      </c>
      <c r="G670" s="52" t="n">
        <v>9</v>
      </c>
      <c r="H670" s="52" t="n">
        <v>3</v>
      </c>
      <c r="I670" s="53" t="n">
        <v>7041.24</v>
      </c>
      <c r="J670" s="53" t="n">
        <v>6935.54</v>
      </c>
      <c r="K670" s="53" t="n">
        <v>105.7</v>
      </c>
      <c r="L670" s="51" t="n">
        <v>299</v>
      </c>
      <c r="M670" s="54" t="n">
        <f aca="false" ca="false" dt2D="false" dtr="false" t="normal">SUM(N670:R670)</f>
        <v>10774080</v>
      </c>
      <c r="N670" s="54" t="n"/>
      <c r="O670" s="54" t="n">
        <v>0</v>
      </c>
      <c r="P670" s="54" t="n">
        <v>0</v>
      </c>
      <c r="Q670" s="54" t="n">
        <v>8801493.3152</v>
      </c>
      <c r="R670" s="54" t="n">
        <v>1972586.6848</v>
      </c>
      <c r="S670" s="54" t="n">
        <f aca="false" ca="false" dt2D="false" dtr="false" t="normal">+Z670-M670</f>
        <v>0</v>
      </c>
      <c r="T670" s="54" t="n">
        <f aca="false" ca="false" dt2D="false" dtr="false" t="normal">$M670/($J670+$K670)</f>
        <v>1530.1395776880208</v>
      </c>
      <c r="U670" s="54" t="n">
        <f aca="false" ca="false" dt2D="false" dtr="false" t="normal">$M670/($J670+$K670)</f>
        <v>1530.1395776880208</v>
      </c>
      <c r="V670" s="52" t="n">
        <v>2027</v>
      </c>
      <c r="W670" s="56" t="n">
        <v>7359496.46</v>
      </c>
      <c r="X670" s="56" t="n">
        <f aca="false" ca="false" dt2D="false" dtr="false" t="normal">+(J670*16.89+K670*28.62)*12</f>
        <v>1441996.8552</v>
      </c>
      <c r="Y670" s="56" t="n">
        <f aca="false" ca="false" dt2D="false" dtr="false" t="normal">+(J670*16.89+K670*28.62)*12*30</f>
        <v>43259905.656</v>
      </c>
      <c r="Z670" s="72" t="n">
        <f aca="false" ca="true" dt2D="false" dtr="false" t="normal">SUBTOTAL(9, AA670:AO670)</f>
        <v>10774080</v>
      </c>
      <c r="AA670" s="58" t="n"/>
      <c r="AB670" s="58" t="n"/>
      <c r="AC670" s="58" t="n"/>
      <c r="AD670" s="58" t="n"/>
      <c r="AE670" s="58" t="n"/>
      <c r="AF670" s="58" t="n"/>
      <c r="AG670" s="58" t="n">
        <v>0</v>
      </c>
      <c r="AH670" s="58" t="n">
        <v>10121774.10048</v>
      </c>
      <c r="AI670" s="58" t="n"/>
      <c r="AJ670" s="58" t="n"/>
      <c r="AK670" s="58" t="n"/>
      <c r="AL670" s="58" t="n"/>
      <c r="AM670" s="58" t="n">
        <v>323222.4</v>
      </c>
      <c r="AN670" s="58" t="n">
        <v>107740.8</v>
      </c>
      <c r="AO670" s="58" t="n">
        <v>221342.69952</v>
      </c>
      <c r="AP670" s="4" t="n">
        <f aca="false" ca="false" dt2D="false" dtr="false" t="normal">COUNTIF(AA670:AL670, "&gt;0")</f>
        <v>1</v>
      </c>
      <c r="AQ670" s="4" t="n">
        <f aca="false" ca="false" dt2D="false" dtr="false" t="normal">COUNTIF(AM670:AO670, "&gt;0")</f>
        <v>3</v>
      </c>
      <c r="AR670" s="4" t="n">
        <f aca="false" ca="false" dt2D="false" dtr="false" t="normal">+AP670+AQ670</f>
        <v>4</v>
      </c>
    </row>
    <row customHeight="true" ht="12.75" outlineLevel="0" r="671">
      <c r="A671" s="49" t="n">
        <f aca="false" ca="false" dt2D="false" dtr="false" t="normal">+A670+1</f>
        <v>646</v>
      </c>
      <c r="B671" s="49" t="n">
        <f aca="false" ca="false" dt2D="false" dtr="false" t="normal">+B670+1</f>
        <v>139</v>
      </c>
      <c r="C671" s="50" t="s">
        <v>115</v>
      </c>
      <c r="D671" s="49" t="s">
        <v>789</v>
      </c>
      <c r="E671" s="53" t="s">
        <v>193</v>
      </c>
      <c r="F671" s="52" t="s">
        <v>56</v>
      </c>
      <c r="G671" s="52" t="n">
        <v>5</v>
      </c>
      <c r="H671" s="52" t="n">
        <v>4</v>
      </c>
      <c r="I671" s="53" t="n">
        <v>3155.6</v>
      </c>
      <c r="J671" s="53" t="n">
        <v>2498.2</v>
      </c>
      <c r="K671" s="53" t="n">
        <v>657.4</v>
      </c>
      <c r="L671" s="51" t="n">
        <v>138</v>
      </c>
      <c r="M671" s="54" t="n">
        <f aca="false" ca="false" dt2D="false" dtr="false" t="normal">SUM(N671:R671)</f>
        <v>21870849.969999995</v>
      </c>
      <c r="N671" s="54" t="n"/>
      <c r="O671" s="54" t="n">
        <v>1292885.33</v>
      </c>
      <c r="P671" s="54" t="n">
        <v>0</v>
      </c>
      <c r="Q671" s="54" t="n">
        <v>2853187.288</v>
      </c>
      <c r="R671" s="54" t="n">
        <v>17724777.352</v>
      </c>
      <c r="S671" s="54" t="n">
        <f aca="false" ca="false" dt2D="false" dtr="false" t="normal">+Z671-M671</f>
        <v>0</v>
      </c>
      <c r="T671" s="54" t="n">
        <f aca="false" ca="false" dt2D="false" dtr="false" t="normal">$M671/($J671+$K671)</f>
        <v>6930.805542527569</v>
      </c>
      <c r="U671" s="54" t="n">
        <f aca="false" ca="false" dt2D="false" dtr="false" t="normal">$M671/($J671+$K671)</f>
        <v>6930.805542527569</v>
      </c>
      <c r="V671" s="52" t="n">
        <v>2027</v>
      </c>
      <c r="W671" s="56" t="n">
        <v>2259195.52</v>
      </c>
      <c r="X671" s="56" t="n">
        <f aca="false" ca="false" dt2D="false" dtr="false" t="normal">+(J671*12.98+K671*25.97)*12</f>
        <v>593991.7679999999</v>
      </c>
      <c r="Y671" s="56" t="n">
        <f aca="false" ca="false" dt2D="false" dtr="false" t="normal">+(J671*12.98+K671*25.97)*12*30</f>
        <v>17819753.04</v>
      </c>
      <c r="Z671" s="72" t="n">
        <f aca="false" ca="true" dt2D="false" dtr="false" t="normal">SUBTOTAL(9, AA671:AO671)</f>
        <v>21870849.969999995</v>
      </c>
      <c r="AA671" s="58" t="n">
        <v>8959975.04</v>
      </c>
      <c r="AB671" s="58" t="n">
        <v>3623384.96</v>
      </c>
      <c r="AC671" s="58" t="n">
        <v>3830173.26</v>
      </c>
      <c r="AD671" s="58" t="n"/>
      <c r="AE671" s="58" t="n">
        <v>1277757.89</v>
      </c>
      <c r="AF671" s="58" t="n"/>
      <c r="AG671" s="58" t="n">
        <v>0</v>
      </c>
      <c r="AH671" s="58" t="n"/>
      <c r="AI671" s="58" t="n"/>
      <c r="AJ671" s="58" t="n"/>
      <c r="AK671" s="58" t="n"/>
      <c r="AL671" s="63" t="n"/>
      <c r="AM671" s="58" t="n">
        <v>3281644.76</v>
      </c>
      <c r="AN671" s="58" t="n">
        <v>310440.99</v>
      </c>
      <c r="AO671" s="58" t="n">
        <v>587473.07</v>
      </c>
      <c r="AP671" s="4" t="n">
        <f aca="false" ca="false" dt2D="false" dtr="false" t="normal">COUNTIF(AA671:AL671, "&gt;0")</f>
        <v>4</v>
      </c>
      <c r="AQ671" s="4" t="n">
        <f aca="false" ca="false" dt2D="false" dtr="false" t="normal">COUNTIF(AM671:AO671, "&gt;0")</f>
        <v>3</v>
      </c>
      <c r="AR671" s="4" t="n">
        <f aca="false" ca="false" dt2D="false" dtr="false" t="normal">+AP671+AQ671</f>
        <v>7</v>
      </c>
    </row>
    <row customHeight="true" ht="12.75" outlineLevel="0" r="672">
      <c r="A672" s="49" t="n">
        <f aca="false" ca="false" dt2D="false" dtr="false" t="normal">+A671+1</f>
        <v>647</v>
      </c>
      <c r="B672" s="49" t="n">
        <f aca="false" ca="false" dt2D="false" dtr="false" t="normal">+B671+1</f>
        <v>140</v>
      </c>
      <c r="C672" s="50" t="s">
        <v>115</v>
      </c>
      <c r="D672" s="49" t="s">
        <v>790</v>
      </c>
      <c r="E672" s="53" t="s">
        <v>132</v>
      </c>
      <c r="F672" s="52" t="s">
        <v>56</v>
      </c>
      <c r="G672" s="52" t="n">
        <v>4</v>
      </c>
      <c r="H672" s="52" t="n">
        <v>4</v>
      </c>
      <c r="I672" s="53" t="n">
        <v>3421.4</v>
      </c>
      <c r="J672" s="53" t="n">
        <v>3421.4</v>
      </c>
      <c r="K672" s="53" t="n">
        <v>0</v>
      </c>
      <c r="L672" s="51" t="n">
        <v>129</v>
      </c>
      <c r="M672" s="54" t="n">
        <f aca="false" ca="false" dt2D="false" dtr="false" t="normal">SUM(N672:R672)</f>
        <v>24882289.747560002</v>
      </c>
      <c r="N672" s="54" t="n"/>
      <c r="O672" s="54" t="n">
        <v>2713072.73</v>
      </c>
      <c r="P672" s="54" t="n">
        <v>0</v>
      </c>
      <c r="Q672" s="54" t="n">
        <v>887244.064</v>
      </c>
      <c r="R672" s="54" t="n">
        <v>21281972.95356</v>
      </c>
      <c r="S672" s="54" t="n">
        <f aca="false" ca="false" dt2D="false" dtr="false" t="normal">+Z672-M672</f>
        <v>0</v>
      </c>
      <c r="T672" s="54" t="n">
        <f aca="false" ca="false" dt2D="false" dtr="false" t="normal">$M672/($J672+$K672)</f>
        <v>7272.546252282692</v>
      </c>
      <c r="U672" s="54" t="n">
        <f aca="false" ca="false" dt2D="false" dtr="false" t="normal">$M672/($J672+$K672)</f>
        <v>7272.546252282692</v>
      </c>
      <c r="V672" s="52" t="n">
        <v>2027</v>
      </c>
      <c r="W672" s="56" t="n">
        <v>354326.8</v>
      </c>
      <c r="X672" s="56" t="n">
        <f aca="false" ca="false" dt2D="false" dtr="false" t="normal">+(J672*12.98+K672*25.97)*12</f>
        <v>532917.2640000001</v>
      </c>
      <c r="Y672" s="56" t="n">
        <f aca="false" ca="false" dt2D="false" dtr="false" t="normal">+(J672*12.98+K672*25.97)*12*30</f>
        <v>15987517.920000002</v>
      </c>
      <c r="Z672" s="72" t="n">
        <f aca="false" ca="true" dt2D="false" dtr="false" t="normal">SUBTOTAL(9, AA672:AO672)</f>
        <v>24882289.747560002</v>
      </c>
      <c r="AA672" s="58" t="n">
        <v>9714684.57</v>
      </c>
      <c r="AB672" s="58" t="n">
        <v>3928587.05</v>
      </c>
      <c r="AC672" s="58" t="n">
        <v>4152793.37</v>
      </c>
      <c r="AD672" s="58" t="n">
        <v>3166516.38</v>
      </c>
      <c r="AE672" s="63" t="n"/>
      <c r="AF672" s="58" t="n"/>
      <c r="AG672" s="58" t="n"/>
      <c r="AH672" s="58" t="n"/>
      <c r="AI672" s="63" t="n"/>
      <c r="AJ672" s="58" t="n"/>
      <c r="AK672" s="63" t="n"/>
      <c r="AL672" s="58" t="n"/>
      <c r="AM672" s="62" t="n">
        <v>2289717.89188</v>
      </c>
      <c r="AN672" s="62" t="n">
        <v>239502.10568</v>
      </c>
      <c r="AO672" s="62" t="n">
        <v>1390488.38</v>
      </c>
      <c r="AP672" s="4" t="n">
        <f aca="false" ca="false" dt2D="false" dtr="false" t="normal">COUNTIF(AA672:AL672, "&gt;0")</f>
        <v>4</v>
      </c>
      <c r="AQ672" s="4" t="n">
        <f aca="false" ca="false" dt2D="false" dtr="false" t="normal">COUNTIF(AM672:AO672, "&gt;0")</f>
        <v>3</v>
      </c>
      <c r="AR672" s="4" t="n">
        <f aca="false" ca="false" dt2D="false" dtr="false" t="normal">+AP672+AQ672</f>
        <v>7</v>
      </c>
    </row>
    <row customHeight="true" ht="12.75" outlineLevel="0" r="673">
      <c r="A673" s="49" t="n">
        <f aca="false" ca="false" dt2D="false" dtr="false" t="normal">+A672+1</f>
        <v>648</v>
      </c>
      <c r="B673" s="49" t="n">
        <f aca="false" ca="false" dt2D="false" dtr="false" t="normal">+B672+1</f>
        <v>141</v>
      </c>
      <c r="C673" s="50" t="s">
        <v>115</v>
      </c>
      <c r="D673" s="49" t="s">
        <v>791</v>
      </c>
      <c r="E673" s="53" t="s">
        <v>85</v>
      </c>
      <c r="F673" s="52" t="s">
        <v>56</v>
      </c>
      <c r="G673" s="52" t="n">
        <v>4</v>
      </c>
      <c r="H673" s="52" t="n">
        <v>2</v>
      </c>
      <c r="I673" s="53" t="n">
        <v>2372.8</v>
      </c>
      <c r="J673" s="53" t="n">
        <v>2234.5</v>
      </c>
      <c r="K673" s="53" t="n">
        <v>138.3</v>
      </c>
      <c r="L673" s="51" t="n">
        <v>89</v>
      </c>
      <c r="M673" s="54" t="n">
        <f aca="false" ca="false" dt2D="false" dtr="false" t="normal">SUM(N673:R673)</f>
        <v>18809022.28968</v>
      </c>
      <c r="N673" s="54" t="n"/>
      <c r="O673" s="54" t="n">
        <v>4644821.28768</v>
      </c>
      <c r="P673" s="54" t="n">
        <v>0</v>
      </c>
      <c r="Q673" s="54" t="n">
        <v>2429835.042</v>
      </c>
      <c r="R673" s="54" t="n">
        <v>11734365.96</v>
      </c>
      <c r="S673" s="54" t="n">
        <f aca="false" ca="false" dt2D="false" dtr="false" t="normal">+Z673-M673</f>
        <v>0</v>
      </c>
      <c r="T673" s="54" t="n">
        <f aca="false" ca="false" dt2D="false" dtr="false" t="normal">$M673/($J673+$K673)</f>
        <v>7926.931174005394</v>
      </c>
      <c r="U673" s="54" t="n">
        <f aca="false" ca="false" dt2D="false" dtr="false" t="normal">$M673/($J673+$K673)</f>
        <v>7926.931174005394</v>
      </c>
      <c r="V673" s="52" t="n">
        <v>2027</v>
      </c>
      <c r="W673" s="56" t="n">
        <v>2038689.51</v>
      </c>
      <c r="X673" s="56" t="n">
        <f aca="false" ca="false" dt2D="false" dtr="false" t="normal">+(J673*12.98+K673*25.97)*12</f>
        <v>391145.532</v>
      </c>
      <c r="Y673" s="56" t="n">
        <f aca="false" ca="false" dt2D="false" dtr="false" t="normal">+(J673*12.98+K673*25.97)*12*30</f>
        <v>11734365.96</v>
      </c>
      <c r="Z673" s="72" t="n">
        <f aca="false" ca="true" dt2D="false" dtr="false" t="normal">SUBTOTAL(9, AA673:AO673)</f>
        <v>18809022.28968</v>
      </c>
      <c r="AA673" s="58" t="n">
        <v>6737301.55</v>
      </c>
      <c r="AB673" s="58" t="n">
        <v>2724542.99</v>
      </c>
      <c r="AC673" s="58" t="n">
        <v>2880033.94</v>
      </c>
      <c r="AD673" s="58" t="n">
        <v>2196033.81</v>
      </c>
      <c r="AE673" s="58" t="n">
        <v>960788.42</v>
      </c>
      <c r="AF673" s="58" t="n"/>
      <c r="AG673" s="58" t="n">
        <v>0</v>
      </c>
      <c r="AH673" s="58" t="n"/>
      <c r="AI673" s="63" t="n"/>
      <c r="AJ673" s="58" t="n"/>
      <c r="AK673" s="63" t="n"/>
      <c r="AL673" s="63" t="n"/>
      <c r="AM673" s="62" t="n">
        <v>2014828.00256</v>
      </c>
      <c r="AN673" s="62" t="n">
        <v>180327.81712</v>
      </c>
      <c r="AO673" s="62" t="n">
        <v>1115165.76</v>
      </c>
      <c r="AP673" s="82" t="n">
        <f aca="false" ca="false" dt2D="false" dtr="false" t="normal">COUNTIF(AA673:AL673, "&gt;0")</f>
        <v>5</v>
      </c>
      <c r="AQ673" s="4" t="n">
        <f aca="false" ca="false" dt2D="false" dtr="false" t="normal">COUNTIF(AM673:AO673, "&gt;0")</f>
        <v>3</v>
      </c>
      <c r="AR673" s="4" t="n">
        <f aca="false" ca="false" dt2D="false" dtr="false" t="normal">+AP673+AQ673</f>
        <v>8</v>
      </c>
    </row>
    <row customHeight="true" ht="12.75" outlineLevel="0" r="674">
      <c r="A674" s="49" t="n">
        <f aca="false" ca="false" dt2D="false" dtr="false" t="normal">+A673+1</f>
        <v>649</v>
      </c>
      <c r="B674" s="49" t="n">
        <f aca="false" ca="false" dt2D="false" dtr="false" t="normal">+B673+1</f>
        <v>142</v>
      </c>
      <c r="C674" s="50" t="s">
        <v>115</v>
      </c>
      <c r="D674" s="49" t="s">
        <v>792</v>
      </c>
      <c r="E674" s="53" t="s">
        <v>73</v>
      </c>
      <c r="F674" s="52" t="s">
        <v>218</v>
      </c>
      <c r="G674" s="52" t="n">
        <v>2</v>
      </c>
      <c r="H674" s="52" t="n">
        <v>1</v>
      </c>
      <c r="I674" s="53" t="n">
        <v>653.9</v>
      </c>
      <c r="J674" s="53" t="n">
        <v>653.9</v>
      </c>
      <c r="K674" s="53" t="n">
        <v>0</v>
      </c>
      <c r="L674" s="51" t="n">
        <v>46</v>
      </c>
      <c r="M674" s="54" t="n">
        <f aca="false" ca="false" dt2D="false" dtr="false" t="normal">SUM(N674:R674)</f>
        <v>4168720.5580599997</v>
      </c>
      <c r="N674" s="54" t="n"/>
      <c r="O674" s="54" t="n">
        <v>4097863.95406</v>
      </c>
      <c r="P674" s="54" t="n">
        <v>0</v>
      </c>
      <c r="Q674" s="54" t="n">
        <v>70856.604</v>
      </c>
      <c r="R674" s="54" t="n">
        <v>-1.74622982740402E-10</v>
      </c>
      <c r="S674" s="54" t="n">
        <f aca="false" ca="false" dt2D="false" dtr="false" t="normal">+Z674-M674</f>
        <v>0</v>
      </c>
      <c r="T674" s="54" t="n">
        <f aca="false" ca="false" dt2D="false" dtr="false" t="normal">$M674/($J674+$K674)</f>
        <v>6375.165251659275</v>
      </c>
      <c r="U674" s="54" t="n">
        <f aca="false" ca="false" dt2D="false" dtr="false" t="normal">$M674/($J674+$K674)</f>
        <v>6375.165251659275</v>
      </c>
      <c r="V674" s="52" t="n">
        <v>2027</v>
      </c>
      <c r="W674" s="56" t="n">
        <v>0</v>
      </c>
      <c r="X674" s="56" t="n">
        <f aca="false" ca="false" dt2D="false" dtr="false" t="normal">+(J674*9.03+K674*24.78)*12</f>
        <v>70856.60399999999</v>
      </c>
      <c r="Y674" s="56" t="n">
        <f aca="false" ca="false" dt2D="false" dtr="false" t="normal">+(J674*9.03+K674*24.78)*12*10-'[3]Лист1'!$AQ$749</f>
        <v>-810589.67</v>
      </c>
      <c r="Z674" s="72" t="n">
        <f aca="false" ca="true" dt2D="false" dtr="false" t="normal">SUBTOTAL(9, AA674:AO674)</f>
        <v>4168720.5580599997</v>
      </c>
      <c r="AA674" s="58" t="n">
        <v>1684375.12</v>
      </c>
      <c r="AB674" s="58" t="n">
        <v>602224.17</v>
      </c>
      <c r="AC674" s="58" t="n">
        <v>232248.96</v>
      </c>
      <c r="AD674" s="58" t="n">
        <v>899200.25</v>
      </c>
      <c r="AE674" s="58" t="n"/>
      <c r="AF674" s="58" t="n"/>
      <c r="AG674" s="58" t="n">
        <v>0</v>
      </c>
      <c r="AH674" s="58" t="n"/>
      <c r="AI674" s="63" t="n"/>
      <c r="AJ674" s="58" t="n"/>
      <c r="AK674" s="63" t="n"/>
      <c r="AL674" s="63" t="n"/>
      <c r="AM674" s="62" t="n">
        <v>437612.24338</v>
      </c>
      <c r="AN674" s="62" t="n">
        <v>45773.78468</v>
      </c>
      <c r="AO674" s="62" t="n">
        <v>267286.03</v>
      </c>
      <c r="AP674" s="4" t="n">
        <f aca="false" ca="false" dt2D="false" dtr="false" t="normal">COUNTIF(AA674:AL674, "&gt;0")</f>
        <v>4</v>
      </c>
      <c r="AQ674" s="4" t="n">
        <f aca="false" ca="false" dt2D="false" dtr="false" t="normal">COUNTIF(AM674:AO674, "&gt;0")</f>
        <v>3</v>
      </c>
      <c r="AR674" s="4" t="n">
        <f aca="false" ca="false" dt2D="false" dtr="false" t="normal">+AP674+AQ674</f>
        <v>7</v>
      </c>
    </row>
    <row customHeight="true" ht="12.75" outlineLevel="0" r="675">
      <c r="A675" s="49" t="n">
        <f aca="false" ca="false" dt2D="false" dtr="false" t="normal">+A674+1</f>
        <v>650</v>
      </c>
      <c r="B675" s="49" t="n">
        <f aca="false" ca="false" dt2D="false" dtr="false" t="normal">+B674+1</f>
        <v>143</v>
      </c>
      <c r="C675" s="50" t="s">
        <v>115</v>
      </c>
      <c r="D675" s="49" t="s">
        <v>793</v>
      </c>
      <c r="E675" s="53" t="s">
        <v>154</v>
      </c>
      <c r="F675" s="52" t="s">
        <v>56</v>
      </c>
      <c r="G675" s="52" t="n">
        <v>4</v>
      </c>
      <c r="H675" s="52" t="n">
        <v>4</v>
      </c>
      <c r="I675" s="53" t="n">
        <v>2733.6</v>
      </c>
      <c r="J675" s="53" t="n">
        <v>2671.7</v>
      </c>
      <c r="K675" s="53" t="n">
        <v>61.9000000000001</v>
      </c>
      <c r="L675" s="51" t="n">
        <v>112</v>
      </c>
      <c r="M675" s="54" t="n">
        <f aca="false" ca="false" dt2D="false" dtr="false" t="normal">SUM(N675:R675)</f>
        <v>15325955.73</v>
      </c>
      <c r="N675" s="54" t="n"/>
      <c r="O675" s="54" t="n">
        <v>1489145.65</v>
      </c>
      <c r="P675" s="54" t="n">
        <v>0</v>
      </c>
      <c r="Q675" s="54" t="n">
        <v>1082984.838</v>
      </c>
      <c r="R675" s="54" t="n">
        <v>12753825.242</v>
      </c>
      <c r="S675" s="54" t="n">
        <f aca="false" ca="false" dt2D="false" dtr="false" t="normal">+Z675-M675</f>
        <v>0</v>
      </c>
      <c r="T675" s="54" t="n">
        <f aca="false" ca="false" dt2D="false" dtr="false" t="normal">$M675/($J675+$K675)</f>
        <v>5606.509997805092</v>
      </c>
      <c r="U675" s="54" t="n">
        <f aca="false" ca="false" dt2D="false" dtr="false" t="normal">$M675/($J675+$K675)</f>
        <v>5606.509997805092</v>
      </c>
      <c r="V675" s="52" t="n">
        <v>2027</v>
      </c>
      <c r="W675" s="56" t="n">
        <v>647550.33</v>
      </c>
      <c r="X675" s="56" t="n">
        <f aca="false" ca="false" dt2D="false" dtr="false" t="normal">+(J675*12.98+K675*25.97)*12</f>
        <v>435434.50800000003</v>
      </c>
      <c r="Y675" s="56" t="n">
        <f aca="false" ca="false" dt2D="false" dtr="false" t="normal">+(J675*12.98+K675*25.97)*12*30</f>
        <v>13063035.24</v>
      </c>
      <c r="Z675" s="72" t="n">
        <f aca="false" ca="true" dt2D="false" dtr="false" t="normal">SUBTOTAL(9, AA675:AO675)</f>
        <v>15325955.73</v>
      </c>
      <c r="AA675" s="58" t="n">
        <v>7761753</v>
      </c>
      <c r="AB675" s="58" t="n">
        <v>3138827.84</v>
      </c>
      <c r="AC675" s="58" t="n"/>
      <c r="AD675" s="58" t="n">
        <v>2529955.33</v>
      </c>
      <c r="AE675" s="58" t="n"/>
      <c r="AF675" s="58" t="n"/>
      <c r="AG675" s="58" t="n">
        <v>0</v>
      </c>
      <c r="AH675" s="58" t="n"/>
      <c r="AI675" s="58" t="n"/>
      <c r="AJ675" s="58" t="n"/>
      <c r="AK675" s="58" t="n"/>
      <c r="AL675" s="58" t="n"/>
      <c r="AM675" s="58" t="n">
        <v>1448461.38</v>
      </c>
      <c r="AN675" s="58" t="n">
        <v>153259.56</v>
      </c>
      <c r="AO675" s="58" t="n">
        <v>293698.62</v>
      </c>
      <c r="AP675" s="4" t="n">
        <f aca="false" ca="false" dt2D="false" dtr="false" t="normal">COUNTIF(AA675:AL675, "&gt;0")</f>
        <v>3</v>
      </c>
      <c r="AQ675" s="4" t="n">
        <f aca="false" ca="false" dt2D="false" dtr="false" t="normal">COUNTIF(AM675:AO675, "&gt;0")</f>
        <v>3</v>
      </c>
      <c r="AR675" s="4" t="n">
        <f aca="false" ca="false" dt2D="false" dtr="false" t="normal">+AP675+AQ675</f>
        <v>6</v>
      </c>
    </row>
    <row customHeight="true" ht="12.75" outlineLevel="0" r="676">
      <c r="A676" s="49" t="n">
        <f aca="false" ca="false" dt2D="false" dtr="false" t="normal">+A675+1</f>
        <v>651</v>
      </c>
      <c r="B676" s="49" t="n">
        <f aca="false" ca="false" dt2D="false" dtr="false" t="normal">+B675+1</f>
        <v>144</v>
      </c>
      <c r="C676" s="50" t="s">
        <v>115</v>
      </c>
      <c r="D676" s="49" t="s">
        <v>794</v>
      </c>
      <c r="E676" s="53" t="s">
        <v>117</v>
      </c>
      <c r="F676" s="52" t="s">
        <v>56</v>
      </c>
      <c r="G676" s="52" t="n">
        <v>5</v>
      </c>
      <c r="H676" s="52" t="n">
        <v>4</v>
      </c>
      <c r="I676" s="53" t="n">
        <v>4329.8</v>
      </c>
      <c r="J676" s="53" t="n">
        <v>4329.8</v>
      </c>
      <c r="K676" s="53" t="n">
        <v>0</v>
      </c>
      <c r="L676" s="51" t="n">
        <v>197</v>
      </c>
      <c r="M676" s="54" t="n">
        <f aca="false" ca="false" dt2D="false" dtr="false" t="normal">SUM(N676:R676)</f>
        <v>34993185.85352</v>
      </c>
      <c r="N676" s="54" t="n"/>
      <c r="O676" s="54" t="n">
        <v>3638303.49</v>
      </c>
      <c r="P676" s="54" t="n">
        <v>0</v>
      </c>
      <c r="Q676" s="54" t="n">
        <v>4191188.518</v>
      </c>
      <c r="R676" s="54" t="n">
        <v>27163693.84552</v>
      </c>
      <c r="S676" s="54" t="n">
        <f aca="false" ca="false" dt2D="false" dtr="false" t="normal">+Z676-M676</f>
        <v>0</v>
      </c>
      <c r="T676" s="54" t="n">
        <f aca="false" ca="false" dt2D="false" dtr="false" t="normal">$M676/($J676+$K676)</f>
        <v>8081.940471504457</v>
      </c>
      <c r="U676" s="54" t="n">
        <f aca="false" ca="false" dt2D="false" dtr="false" t="normal">$M676/($J676+$K676)</f>
        <v>8081.940471504457</v>
      </c>
      <c r="V676" s="52" t="n">
        <v>2027</v>
      </c>
      <c r="W676" s="56" t="n">
        <v>3516778.87</v>
      </c>
      <c r="X676" s="56" t="n">
        <f aca="false" ca="false" dt2D="false" dtr="false" t="normal">+(J676*12.98+K676*25.97)*12</f>
        <v>674409.648</v>
      </c>
      <c r="Y676" s="56" t="n">
        <f aca="false" ca="false" dt2D="false" dtr="false" t="normal">+(J676*12.98+K676*25.97)*12*30</f>
        <v>20232289.44</v>
      </c>
      <c r="Z676" s="72" t="n">
        <f aca="false" ca="true" dt2D="false" dtr="false" t="normal">SUBTOTAL(9, AA676:AO676)</f>
        <v>34993185.85352</v>
      </c>
      <c r="AA676" s="58" t="n">
        <v>12293985.28</v>
      </c>
      <c r="AB676" s="58" t="n">
        <v>4971647.93</v>
      </c>
      <c r="AC676" s="58" t="n">
        <v>5255382.23</v>
      </c>
      <c r="AD676" s="58" t="n">
        <v>4007243.41</v>
      </c>
      <c r="AE676" s="58" t="n">
        <v>1753212.11</v>
      </c>
      <c r="AF676" s="58" t="n"/>
      <c r="AG676" s="58" t="n">
        <v>0</v>
      </c>
      <c r="AH676" s="58" t="n"/>
      <c r="AI676" s="63" t="n"/>
      <c r="AJ676" s="58" t="n"/>
      <c r="AK676" s="63" t="n"/>
      <c r="AL676" s="63" t="n"/>
      <c r="AM676" s="62" t="n">
        <v>4326094.55716</v>
      </c>
      <c r="AN676" s="62" t="n">
        <v>350706.00636</v>
      </c>
      <c r="AO676" s="62" t="n">
        <v>2034914.33</v>
      </c>
      <c r="AP676" s="4" t="n">
        <f aca="false" ca="false" dt2D="false" dtr="false" t="normal">COUNTIF(AA676:AL676, "&gt;0")</f>
        <v>5</v>
      </c>
      <c r="AQ676" s="4" t="n">
        <f aca="false" ca="false" dt2D="false" dtr="false" t="normal">COUNTIF(AM676:AO676, "&gt;0")</f>
        <v>3</v>
      </c>
      <c r="AR676" s="4" t="n">
        <f aca="false" ca="false" dt2D="false" dtr="false" t="normal">+AP676+AQ676</f>
        <v>8</v>
      </c>
    </row>
    <row customHeight="true" ht="12.75" outlineLevel="0" r="677">
      <c r="A677" s="49" t="n">
        <f aca="false" ca="false" dt2D="false" dtr="false" t="normal">+A676+1</f>
        <v>652</v>
      </c>
      <c r="B677" s="49" t="n">
        <f aca="false" ca="false" dt2D="false" dtr="false" t="normal">+B676+1</f>
        <v>145</v>
      </c>
      <c r="C677" s="50" t="s">
        <v>115</v>
      </c>
      <c r="D677" s="49" t="s">
        <v>795</v>
      </c>
      <c r="E677" s="53" t="s">
        <v>117</v>
      </c>
      <c r="F677" s="52" t="s">
        <v>56</v>
      </c>
      <c r="G677" s="52" t="n">
        <v>5</v>
      </c>
      <c r="H677" s="52" t="n">
        <v>1</v>
      </c>
      <c r="I677" s="53" t="n">
        <v>1683.6</v>
      </c>
      <c r="J677" s="53" t="n">
        <v>979.6</v>
      </c>
      <c r="K677" s="53" t="n">
        <v>704</v>
      </c>
      <c r="L677" s="51" t="n">
        <v>109</v>
      </c>
      <c r="M677" s="54" t="n">
        <f aca="false" ca="false" dt2D="false" dtr="false" t="normal">SUM(N677:R677)</f>
        <v>12336176.89944</v>
      </c>
      <c r="N677" s="54" t="n"/>
      <c r="O677" s="54" t="n">
        <v>1354603.22</v>
      </c>
      <c r="P677" s="54" t="n">
        <v>0</v>
      </c>
      <c r="Q677" s="54" t="n">
        <v>2328957.472</v>
      </c>
      <c r="R677" s="54" t="n">
        <v>8652616.20744</v>
      </c>
      <c r="S677" s="54" t="n">
        <f aca="false" ca="false" dt2D="false" dtr="false" t="normal">+Z677-M677</f>
        <v>0</v>
      </c>
      <c r="T677" s="54" t="n">
        <f aca="false" ca="false" dt2D="false" dtr="false" t="normal">$M677/($J677+$K677)</f>
        <v>7327.261166215253</v>
      </c>
      <c r="U677" s="54" t="n">
        <f aca="false" ca="false" dt2D="false" dtr="false" t="normal">$M677/($J677+$K677)</f>
        <v>7327.261166215253</v>
      </c>
      <c r="V677" s="52" t="n">
        <v>2027</v>
      </c>
      <c r="W677" s="56" t="n">
        <v>1964885.2</v>
      </c>
      <c r="X677" s="56" t="n">
        <f aca="false" ca="false" dt2D="false" dtr="false" t="normal">+(J677*12.71+K677*25.41)*12</f>
        <v>364072.272</v>
      </c>
      <c r="Y677" s="56" t="n">
        <f aca="false" ca="false" dt2D="false" dtr="false" t="normal">+(J677*12.71+K677*25.41)*12*30</f>
        <v>10922168.16</v>
      </c>
      <c r="Z677" s="72" t="n">
        <f aca="false" ca="true" dt2D="false" dtr="false" t="normal">SUBTOTAL(9, AA677:AO677)</f>
        <v>12336176.899440002</v>
      </c>
      <c r="AA677" s="58" t="n">
        <v>4780394.84</v>
      </c>
      <c r="AB677" s="58" t="n">
        <v>1933176.23</v>
      </c>
      <c r="AC677" s="58" t="n">
        <v>2043503.52</v>
      </c>
      <c r="AD677" s="58" t="n">
        <v>1558177.05</v>
      </c>
      <c r="AE677" s="58" t="n"/>
      <c r="AF677" s="58" t="n"/>
      <c r="AG677" s="58" t="n">
        <v>0</v>
      </c>
      <c r="AH677" s="58" t="n"/>
      <c r="AI677" s="63" t="n"/>
      <c r="AJ677" s="58" t="n"/>
      <c r="AK677" s="63" t="n"/>
      <c r="AL677" s="63" t="n"/>
      <c r="AM677" s="62" t="n">
        <v>1126722.69912</v>
      </c>
      <c r="AN677" s="62" t="n">
        <v>117854.02032</v>
      </c>
      <c r="AO677" s="62" t="n">
        <v>776348.54</v>
      </c>
      <c r="AP677" s="4" t="n">
        <f aca="false" ca="false" dt2D="false" dtr="false" t="normal">COUNTIF(AA677:AL677, "&gt;0")</f>
        <v>4</v>
      </c>
      <c r="AQ677" s="4" t="n">
        <f aca="false" ca="false" dt2D="false" dtr="false" t="normal">COUNTIF(AM677:AO677, "&gt;0")</f>
        <v>3</v>
      </c>
      <c r="AR677" s="4" t="n">
        <f aca="false" ca="false" dt2D="false" dtr="false" t="normal">+AP677+AQ677</f>
        <v>7</v>
      </c>
    </row>
    <row customHeight="true" ht="12.75" outlineLevel="0" r="678">
      <c r="A678" s="49" t="n">
        <f aca="false" ca="false" dt2D="false" dtr="false" t="normal">+A677+1</f>
        <v>653</v>
      </c>
      <c r="B678" s="49" t="n">
        <f aca="false" ca="false" dt2D="false" dtr="false" t="normal">+B677+1</f>
        <v>146</v>
      </c>
      <c r="C678" s="50" t="s">
        <v>115</v>
      </c>
      <c r="D678" s="49" t="s">
        <v>796</v>
      </c>
      <c r="E678" s="53" t="s">
        <v>202</v>
      </c>
      <c r="F678" s="52" t="s">
        <v>56</v>
      </c>
      <c r="G678" s="52" t="n">
        <v>5</v>
      </c>
      <c r="H678" s="52" t="n">
        <v>4</v>
      </c>
      <c r="I678" s="53" t="n">
        <v>3385.1</v>
      </c>
      <c r="J678" s="53" t="n">
        <v>3385.1</v>
      </c>
      <c r="K678" s="53" t="n">
        <v>0</v>
      </c>
      <c r="L678" s="51" t="n">
        <v>166</v>
      </c>
      <c r="M678" s="54" t="n">
        <f aca="false" ca="false" dt2D="false" dtr="false" t="normal">SUM(N678:R678)</f>
        <v>17268878.85203</v>
      </c>
      <c r="N678" s="54" t="n"/>
      <c r="O678" s="54" t="n">
        <v>1818254.8</v>
      </c>
      <c r="P678" s="54" t="n">
        <v>0</v>
      </c>
      <c r="Q678" s="54" t="n">
        <v>2485381.996</v>
      </c>
      <c r="R678" s="54" t="n">
        <v>12965242.05603</v>
      </c>
      <c r="S678" s="54" t="n">
        <f aca="false" ca="false" dt2D="false" dtr="false" t="normal">+Z678-M678</f>
        <v>0</v>
      </c>
      <c r="T678" s="54" t="n">
        <f aca="false" ca="false" dt2D="false" dtr="false" t="normal">$M678/($J678+$K678)</f>
        <v>5101.438318522349</v>
      </c>
      <c r="U678" s="54" t="n">
        <f aca="false" ca="false" dt2D="false" dtr="false" t="normal">$M678/($J678+$K678)</f>
        <v>5101.438318522349</v>
      </c>
      <c r="V678" s="52" t="n">
        <v>2027</v>
      </c>
      <c r="W678" s="56" t="n">
        <v>1958118.82</v>
      </c>
      <c r="X678" s="56" t="n">
        <f aca="false" ca="false" dt2D="false" dtr="false" t="normal">+(J678*12.98+K678*25.97)*12</f>
        <v>527263.176</v>
      </c>
      <c r="Y678" s="56" t="n">
        <f aca="false" ca="false" dt2D="false" dtr="false" t="normal">+(J678*12.98+K678*25.97)*12*30</f>
        <v>15817895.28</v>
      </c>
      <c r="Z678" s="72" t="n">
        <f aca="false" ca="true" dt2D="false" dtr="false" t="normal">SUBTOTAL(9, AA678:AO678)</f>
        <v>17268878.85203</v>
      </c>
      <c r="AA678" s="58" t="n">
        <v>9611614.75</v>
      </c>
      <c r="AB678" s="58" t="n"/>
      <c r="AC678" s="58" t="n"/>
      <c r="AD678" s="58" t="n">
        <v>3132920.62</v>
      </c>
      <c r="AE678" s="58" t="n">
        <v>1370686.48</v>
      </c>
      <c r="AF678" s="58" t="n"/>
      <c r="AG678" s="58" t="n">
        <v>0</v>
      </c>
      <c r="AH678" s="58" t="n"/>
      <c r="AI678" s="58" t="n"/>
      <c r="AJ678" s="58" t="n"/>
      <c r="AK678" s="63" t="n"/>
      <c r="AL678" s="63" t="n"/>
      <c r="AM678" s="62" t="n">
        <v>1956375.21572</v>
      </c>
      <c r="AN678" s="62" t="n">
        <v>165457.25631</v>
      </c>
      <c r="AO678" s="62" t="n">
        <v>1031824.53</v>
      </c>
      <c r="AP678" s="4" t="n">
        <f aca="false" ca="false" dt2D="false" dtr="false" t="normal">COUNTIF(AA678:AL678, "&gt;0")</f>
        <v>3</v>
      </c>
      <c r="AQ678" s="4" t="n">
        <f aca="false" ca="false" dt2D="false" dtr="false" t="normal">COUNTIF(AM678:AO678, "&gt;0")</f>
        <v>3</v>
      </c>
      <c r="AR678" s="4" t="n">
        <f aca="false" ca="false" dt2D="false" dtr="false" t="normal">+AP678+AQ678</f>
        <v>6</v>
      </c>
    </row>
    <row customHeight="true" ht="12.75" outlineLevel="0" r="679">
      <c r="A679" s="49" t="n">
        <f aca="false" ca="false" dt2D="false" dtr="false" t="normal">+A678+1</f>
        <v>654</v>
      </c>
      <c r="B679" s="49" t="n">
        <f aca="false" ca="false" dt2D="false" dtr="false" t="normal">+B678+1</f>
        <v>147</v>
      </c>
      <c r="C679" s="50" t="s">
        <v>115</v>
      </c>
      <c r="D679" s="49" t="s">
        <v>797</v>
      </c>
      <c r="E679" s="53" t="s">
        <v>65</v>
      </c>
      <c r="F679" s="52" t="s">
        <v>56</v>
      </c>
      <c r="G679" s="52" t="n">
        <v>4</v>
      </c>
      <c r="H679" s="52" t="n">
        <v>6</v>
      </c>
      <c r="I679" s="53" t="n">
        <v>5695.5</v>
      </c>
      <c r="J679" s="53" t="n">
        <v>4951</v>
      </c>
      <c r="K679" s="53" t="n">
        <v>0</v>
      </c>
      <c r="L679" s="51" t="n">
        <v>198</v>
      </c>
      <c r="M679" s="54" t="n">
        <f aca="false" ca="false" dt2D="false" dtr="false" t="normal">SUM(N679:R679)</f>
        <v>15785966.440000001</v>
      </c>
      <c r="N679" s="54" t="n"/>
      <c r="O679" s="54" t="n">
        <v>717181.08</v>
      </c>
      <c r="P679" s="54" t="n">
        <v>0</v>
      </c>
      <c r="Q679" s="54" t="n">
        <v>771167.76</v>
      </c>
      <c r="R679" s="54" t="n">
        <v>14297617.6</v>
      </c>
      <c r="S679" s="54" t="n">
        <f aca="false" ca="false" dt2D="false" dtr="false" t="normal">+Z679-M679</f>
        <v>0</v>
      </c>
      <c r="T679" s="54" t="n">
        <f aca="false" ca="false" dt2D="false" dtr="false" t="normal">$M679/($J679+$K679)</f>
        <v>3188.44</v>
      </c>
      <c r="U679" s="54" t="n">
        <f aca="false" ca="false" dt2D="false" dtr="false" t="normal">$M679/($J679+$K679)</f>
        <v>3188.44</v>
      </c>
      <c r="V679" s="52" t="n">
        <v>2027</v>
      </c>
      <c r="W679" s="56" t="n">
        <v>0</v>
      </c>
      <c r="X679" s="56" t="n">
        <f aca="false" ca="false" dt2D="false" dtr="false" t="normal">+(J679*12.98+K679*25.97)*12</f>
        <v>771167.76</v>
      </c>
      <c r="Y679" s="56" t="n">
        <f aca="false" ca="false" dt2D="false" dtr="false" t="normal">+(J679*12.98+K679*25.97)*12*30-'[3]Лист1'!$AQ$764</f>
        <v>15844664.370000001</v>
      </c>
      <c r="Z679" s="72" t="n">
        <f aca="false" ca="true" dt2D="false" dtr="false" t="normal">SUBTOTAL(9, AA679:AO679)</f>
        <v>15785966.440000001</v>
      </c>
      <c r="AA679" s="58" t="n">
        <v>14057813.55</v>
      </c>
      <c r="AB679" s="58" t="n"/>
      <c r="AC679" s="58" t="n"/>
      <c r="AD679" s="58" t="n"/>
      <c r="AE679" s="58" t="n"/>
      <c r="AF679" s="58" t="n"/>
      <c r="AG679" s="58" t="n">
        <v>0</v>
      </c>
      <c r="AH679" s="58" t="n"/>
      <c r="AI679" s="58" t="n"/>
      <c r="AJ679" s="58" t="n"/>
      <c r="AK679" s="58" t="n"/>
      <c r="AL679" s="58" t="n"/>
      <c r="AM679" s="58" t="n">
        <v>1262877.32</v>
      </c>
      <c r="AN679" s="58" t="n">
        <v>157859.66</v>
      </c>
      <c r="AO679" s="58" t="n">
        <v>307415.91</v>
      </c>
      <c r="AP679" s="4" t="n">
        <f aca="false" ca="false" dt2D="false" dtr="false" t="normal">COUNTIF(AA679:AL679, "&gt;0")</f>
        <v>1</v>
      </c>
      <c r="AQ679" s="4" t="n">
        <f aca="false" ca="false" dt2D="false" dtr="false" t="normal">COUNTIF(AM679:AO679, "&gt;0")</f>
        <v>3</v>
      </c>
      <c r="AR679" s="4" t="n">
        <f aca="false" ca="false" dt2D="false" dtr="false" t="normal">+AP679+AQ679</f>
        <v>4</v>
      </c>
    </row>
    <row customHeight="true" ht="12.75" outlineLevel="0" r="680">
      <c r="A680" s="49" t="n">
        <f aca="false" ca="false" dt2D="false" dtr="false" t="normal">+A679+1</f>
        <v>655</v>
      </c>
      <c r="B680" s="49" t="n">
        <f aca="false" ca="false" dt2D="false" dtr="false" t="normal">+B679+1</f>
        <v>148</v>
      </c>
      <c r="C680" s="50" t="s">
        <v>212</v>
      </c>
      <c r="D680" s="49" t="s">
        <v>798</v>
      </c>
      <c r="E680" s="53" t="s">
        <v>164</v>
      </c>
      <c r="F680" s="52" t="s">
        <v>56</v>
      </c>
      <c r="G680" s="52" t="n">
        <v>5</v>
      </c>
      <c r="H680" s="52" t="n">
        <v>4</v>
      </c>
      <c r="I680" s="53" t="n">
        <v>3536</v>
      </c>
      <c r="J680" s="53" t="n">
        <v>3536</v>
      </c>
      <c r="K680" s="53" t="n">
        <v>0</v>
      </c>
      <c r="L680" s="51" t="n">
        <v>183</v>
      </c>
      <c r="M680" s="54" t="n">
        <f aca="false" ca="false" dt2D="false" dtr="false" t="normal">SUM(N680:R680)</f>
        <v>25946535.897599995</v>
      </c>
      <c r="N680" s="54" t="n"/>
      <c r="O680" s="54" t="n">
        <v>3388550.6</v>
      </c>
      <c r="P680" s="54" t="n">
        <v>0</v>
      </c>
      <c r="Q680" s="54" t="n">
        <v>1602146.75</v>
      </c>
      <c r="R680" s="54" t="n">
        <v>20955838.5476</v>
      </c>
      <c r="S680" s="54" t="n">
        <f aca="false" ca="false" dt2D="false" dtr="false" t="normal">+Z680-M680</f>
        <v>0</v>
      </c>
      <c r="T680" s="54" t="n">
        <f aca="false" ca="false" dt2D="false" dtr="false" t="normal">$M680/($J680+$K680)</f>
        <v>7337.821238009048</v>
      </c>
      <c r="U680" s="54" t="n">
        <f aca="false" ca="false" dt2D="false" dtr="false" t="normal">$M680/($J680+$K680)</f>
        <v>7337.821238009048</v>
      </c>
      <c r="V680" s="52" t="n">
        <v>2027</v>
      </c>
      <c r="W680" s="56" t="n">
        <v>1051379.39</v>
      </c>
      <c r="X680" s="56" t="n">
        <f aca="false" ca="false" dt2D="false" dtr="false" t="normal">+(J680*12.98+K680*25.97)*12</f>
        <v>550767.36</v>
      </c>
      <c r="Y680" s="56" t="n">
        <f aca="false" ca="false" dt2D="false" dtr="false" t="normal">+(J680*12.98+K680*25.97)*12*30</f>
        <v>16523020.799999999</v>
      </c>
      <c r="Z680" s="72" t="n">
        <f aca="false" ca="true" dt2D="false" dtr="false" t="normal">SUBTOTAL(9, AA680:AO680)</f>
        <v>25946535.897599995</v>
      </c>
      <c r="AA680" s="58" t="n">
        <v>10040078.51</v>
      </c>
      <c r="AB680" s="58" t="n">
        <v>4062115.52</v>
      </c>
      <c r="AC680" s="58" t="n">
        <v>4291891.44</v>
      </c>
      <c r="AD680" s="58" t="n">
        <v>3275049.02</v>
      </c>
      <c r="AE680" s="63" t="n"/>
      <c r="AF680" s="58" t="n"/>
      <c r="AG680" s="58" t="n">
        <v>0</v>
      </c>
      <c r="AH680" s="58" t="n"/>
      <c r="AI680" s="63" t="n"/>
      <c r="AJ680" s="58" t="n"/>
      <c r="AK680" s="63" t="n"/>
      <c r="AL680" s="63" t="n"/>
      <c r="AM680" s="62" t="n">
        <v>2366793.6656</v>
      </c>
      <c r="AN680" s="62" t="n">
        <v>247553.592</v>
      </c>
      <c r="AO680" s="62" t="n">
        <v>1663054.15</v>
      </c>
      <c r="AP680" s="4" t="n">
        <f aca="false" ca="false" dt2D="false" dtr="false" t="normal">COUNTIF(AA680:AL680, "&gt;0")</f>
        <v>4</v>
      </c>
      <c r="AQ680" s="4" t="n">
        <f aca="false" ca="false" dt2D="false" dtr="false" t="normal">COUNTIF(AM680:AO680, "&gt;0")</f>
        <v>3</v>
      </c>
      <c r="AR680" s="4" t="n">
        <f aca="false" ca="false" dt2D="false" dtr="false" t="normal">+AP680+AQ680</f>
        <v>7</v>
      </c>
    </row>
    <row customHeight="true" ht="12.75" outlineLevel="0" r="681">
      <c r="A681" s="49" t="n">
        <f aca="false" ca="false" dt2D="false" dtr="false" t="normal">+A680+1</f>
        <v>656</v>
      </c>
      <c r="B681" s="49" t="n">
        <f aca="false" ca="false" dt2D="false" dtr="false" t="normal">+B680+1</f>
        <v>149</v>
      </c>
      <c r="C681" s="50" t="s">
        <v>212</v>
      </c>
      <c r="D681" s="49" t="s">
        <v>799</v>
      </c>
      <c r="E681" s="53" t="s">
        <v>58</v>
      </c>
      <c r="F681" s="52" t="s">
        <v>56</v>
      </c>
      <c r="G681" s="52" t="n">
        <v>4</v>
      </c>
      <c r="H681" s="52" t="n">
        <v>6</v>
      </c>
      <c r="I681" s="53" t="n">
        <v>3539.7</v>
      </c>
      <c r="J681" s="53" t="n">
        <v>3539.7</v>
      </c>
      <c r="K681" s="53" t="n">
        <v>0</v>
      </c>
      <c r="L681" s="51" t="n">
        <v>193</v>
      </c>
      <c r="M681" s="54" t="n">
        <f aca="false" ca="false" dt2D="false" dtr="false" t="normal">SUM(N681:R681)</f>
        <v>11444356.12743</v>
      </c>
      <c r="N681" s="54" t="n"/>
      <c r="O681" s="54" t="n">
        <v>2360210.33</v>
      </c>
      <c r="P681" s="54" t="n">
        <v>0</v>
      </c>
      <c r="Q681" s="54" t="n">
        <v>551343.672</v>
      </c>
      <c r="R681" s="54" t="n">
        <v>8532802.12543</v>
      </c>
      <c r="S681" s="54" t="n">
        <f aca="false" ca="false" dt2D="false" dtr="false" t="normal">+Z681-M681</f>
        <v>0</v>
      </c>
      <c r="T681" s="54" t="n">
        <f aca="false" ca="false" dt2D="false" dtr="false" t="normal">$M681/($J681+$K681)</f>
        <v>3233.1429577167555</v>
      </c>
      <c r="U681" s="54" t="n">
        <f aca="false" ca="false" dt2D="false" dtr="false" t="normal">$M681/($J681+$K681)</f>
        <v>3233.1429577167555</v>
      </c>
      <c r="V681" s="52" t="n">
        <v>2027</v>
      </c>
      <c r="W681" s="56" t="n">
        <v>0</v>
      </c>
      <c r="X681" s="56" t="n">
        <f aca="false" ca="false" dt2D="false" dtr="false" t="normal">+(J681*12.98+K681*25.97)*12</f>
        <v>551343.672</v>
      </c>
      <c r="Y681" s="56" t="n">
        <f aca="false" ca="false" dt2D="false" dtr="false" t="normal">+(J681*12.98+K681*25.97)*12*30-'[2]Лист1'!$AQ$25</f>
        <v>11250009.469999999</v>
      </c>
      <c r="Z681" s="72" t="n">
        <f aca="false" ca="true" dt2D="false" dtr="false" t="normal">SUBTOTAL(9, AA681:AO681)</f>
        <v>11444356.12743</v>
      </c>
      <c r="AA681" s="58" t="n"/>
      <c r="AB681" s="58" t="n">
        <v>4066366.04</v>
      </c>
      <c r="AC681" s="58" t="n"/>
      <c r="AD681" s="58" t="n">
        <v>3278475.97</v>
      </c>
      <c r="AE681" s="58" t="n">
        <v>1433286.73</v>
      </c>
      <c r="AF681" s="58" t="n"/>
      <c r="AG681" s="58" t="n">
        <v>0</v>
      </c>
      <c r="AH681" s="58" t="n"/>
      <c r="AI681" s="58" t="n"/>
      <c r="AJ681" s="58" t="n"/>
      <c r="AK681" s="63" t="n"/>
      <c r="AL681" s="63" t="n"/>
      <c r="AM681" s="62" t="n">
        <v>1610102.98503</v>
      </c>
      <c r="AN681" s="62" t="n">
        <v>106870.6224</v>
      </c>
      <c r="AO681" s="62" t="n">
        <v>949253.78</v>
      </c>
      <c r="AP681" s="4" t="n">
        <f aca="false" ca="false" dt2D="false" dtr="false" t="normal">COUNTIF(AA681:AL681, "&gt;0")</f>
        <v>3</v>
      </c>
      <c r="AQ681" s="4" t="n">
        <f aca="false" ca="false" dt2D="false" dtr="false" t="normal">COUNTIF(AM681:AO681, "&gt;0")</f>
        <v>3</v>
      </c>
      <c r="AR681" s="4" t="n">
        <f aca="false" ca="false" dt2D="false" dtr="false" t="normal">+AP681+AQ681</f>
        <v>6</v>
      </c>
    </row>
    <row customHeight="true" ht="12.75" outlineLevel="0" r="682">
      <c r="A682" s="49" t="n">
        <f aca="false" ca="false" dt2D="false" dtr="false" t="normal">+A681+1</f>
        <v>657</v>
      </c>
      <c r="B682" s="49" t="n">
        <f aca="false" ca="false" dt2D="false" dtr="false" t="normal">+B681+1</f>
        <v>150</v>
      </c>
      <c r="C682" s="50" t="s">
        <v>212</v>
      </c>
      <c r="D682" s="49" t="s">
        <v>800</v>
      </c>
      <c r="E682" s="53" t="s">
        <v>132</v>
      </c>
      <c r="F682" s="52" t="s">
        <v>56</v>
      </c>
      <c r="G682" s="52" t="n">
        <v>4</v>
      </c>
      <c r="H682" s="52" t="n">
        <v>6</v>
      </c>
      <c r="I682" s="53" t="n">
        <v>3607.5</v>
      </c>
      <c r="J682" s="53" t="n">
        <v>3607.5</v>
      </c>
      <c r="K682" s="53" t="n">
        <v>0</v>
      </c>
      <c r="L682" s="51" t="n">
        <v>169</v>
      </c>
      <c r="M682" s="54" t="n">
        <f aca="false" ca="false" dt2D="false" dtr="false" t="normal">SUM(N682:R682)</f>
        <v>26061692.516999997</v>
      </c>
      <c r="N682" s="54" t="n"/>
      <c r="O682" s="54" t="n">
        <v>2424502.53</v>
      </c>
      <c r="P682" s="54" t="n">
        <v>0</v>
      </c>
      <c r="Q682" s="54" t="n">
        <v>2329634.23</v>
      </c>
      <c r="R682" s="54" t="n">
        <v>21307555.757</v>
      </c>
      <c r="S682" s="54" t="n">
        <f aca="false" ca="false" dt2D="false" dtr="false" t="normal">+Z682-M682</f>
        <v>0</v>
      </c>
      <c r="T682" s="54" t="n">
        <f aca="false" ca="false" dt2D="false" dtr="false" t="normal">$M682/($J682+$K682)</f>
        <v>7224.308390020789</v>
      </c>
      <c r="U682" s="54" t="n">
        <f aca="false" ca="false" dt2D="false" dtr="false" t="normal">$M682/($J682+$K682)</f>
        <v>7224.308390020789</v>
      </c>
      <c r="V682" s="52" t="n">
        <v>2027</v>
      </c>
      <c r="W682" s="56" t="n">
        <v>1767730.03</v>
      </c>
      <c r="X682" s="56" t="n">
        <f aca="false" ca="false" dt2D="false" dtr="false" t="normal">+(J682*12.98+K682*25.97)*12</f>
        <v>561904.2</v>
      </c>
      <c r="Y682" s="56" t="n">
        <f aca="false" ca="false" dt2D="false" dtr="false" t="normal">+(J682*12.98+K682*25.97)*12*30</f>
        <v>16857126</v>
      </c>
      <c r="Z682" s="72" t="n">
        <f aca="false" ca="true" dt2D="false" dtr="false" t="normal">SUBTOTAL(9, AA682:AO682)</f>
        <v>26061692.517</v>
      </c>
      <c r="AA682" s="58" t="n">
        <v>10243094.81</v>
      </c>
      <c r="AB682" s="58" t="n">
        <v>4144253.89</v>
      </c>
      <c r="AC682" s="58" t="n">
        <v>4378676.02</v>
      </c>
      <c r="AD682" s="58" t="n">
        <v>3341272.44</v>
      </c>
      <c r="AE682" s="63" t="n"/>
      <c r="AF682" s="58" t="n"/>
      <c r="AG682" s="58" t="n">
        <v>0</v>
      </c>
      <c r="AH682" s="58" t="n"/>
      <c r="AI682" s="58" t="n"/>
      <c r="AJ682" s="58" t="n"/>
      <c r="AK682" s="63" t="n"/>
      <c r="AL682" s="63" t="n"/>
      <c r="AM682" s="62" t="n">
        <v>2414651.62575</v>
      </c>
      <c r="AN682" s="62" t="n">
        <v>252559.27125</v>
      </c>
      <c r="AO682" s="62" t="n">
        <v>1287184.46</v>
      </c>
      <c r="AP682" s="4" t="n">
        <f aca="false" ca="false" dt2D="false" dtr="false" t="normal">COUNTIF(AA682:AL682, "&gt;0")</f>
        <v>4</v>
      </c>
      <c r="AQ682" s="4" t="n">
        <f aca="false" ca="false" dt2D="false" dtr="false" t="normal">COUNTIF(AM682:AO682, "&gt;0")</f>
        <v>3</v>
      </c>
      <c r="AR682" s="4" t="n">
        <f aca="false" ca="false" dt2D="false" dtr="false" t="normal">+AP682+AQ682</f>
        <v>7</v>
      </c>
    </row>
    <row customHeight="true" ht="12.75" outlineLevel="0" r="683">
      <c r="A683" s="49" t="n">
        <f aca="false" ca="false" dt2D="false" dtr="false" t="normal">+A682+1</f>
        <v>658</v>
      </c>
      <c r="B683" s="49" t="n">
        <f aca="false" ca="false" dt2D="false" dtr="false" t="normal">+B682+1</f>
        <v>151</v>
      </c>
      <c r="C683" s="50" t="s">
        <v>212</v>
      </c>
      <c r="D683" s="49" t="s">
        <v>801</v>
      </c>
      <c r="E683" s="53" t="s">
        <v>346</v>
      </c>
      <c r="F683" s="52" t="s">
        <v>56</v>
      </c>
      <c r="G683" s="52" t="n">
        <v>4</v>
      </c>
      <c r="H683" s="52" t="n">
        <v>4</v>
      </c>
      <c r="I683" s="53" t="n">
        <v>2778.3</v>
      </c>
      <c r="J683" s="53" t="n">
        <v>2778.3</v>
      </c>
      <c r="K683" s="53" t="n">
        <v>0</v>
      </c>
      <c r="L683" s="51" t="n">
        <v>148</v>
      </c>
      <c r="M683" s="54" t="n">
        <f aca="false" ca="false" dt2D="false" dtr="false" t="normal">SUM(N683:R683)</f>
        <v>1666063.158545326</v>
      </c>
      <c r="N683" s="54" t="n"/>
      <c r="O683" s="54" t="n">
        <v>1097950.61</v>
      </c>
      <c r="P683" s="54" t="n">
        <v>0</v>
      </c>
      <c r="Q683" s="54" t="n">
        <v>432748.008</v>
      </c>
      <c r="R683" s="54" t="n">
        <v>135364.540545326</v>
      </c>
      <c r="S683" s="54" t="n">
        <f aca="false" ca="false" dt2D="false" dtr="false" t="normal">+Z683-M683</f>
        <v>0</v>
      </c>
      <c r="T683" s="54" t="n">
        <f aca="false" ca="false" dt2D="false" dtr="false" t="normal">$M683/($J683+$K683)</f>
        <v>599.6699991164834</v>
      </c>
      <c r="U683" s="54" t="n">
        <f aca="false" ca="false" dt2D="false" dtr="false" t="normal">$M683/($J683+$K683)</f>
        <v>599.6699991164834</v>
      </c>
      <c r="V683" s="52" t="n">
        <v>2027</v>
      </c>
      <c r="W683" s="56" t="n">
        <v>0</v>
      </c>
      <c r="X683" s="56" t="n">
        <f aca="false" ca="false" dt2D="false" dtr="false" t="normal">+(J683*12.98+K683*25.97)*12</f>
        <v>432748.00800000003</v>
      </c>
      <c r="Y683" s="56" t="n">
        <f aca="false" ca="false" dt2D="false" dtr="false" t="normal">+(J683*12.98+K683*25.97)*12*30-'[2]Лист1'!$AQ$29</f>
        <v>2481145.7799999993</v>
      </c>
      <c r="Z683" s="72" t="n">
        <f aca="false" ca="true" dt2D="false" dtr="false" t="normal">SUBTOTAL(9, AA683:AO683)</f>
        <v>1666063.158545326</v>
      </c>
      <c r="AA683" s="58" t="n"/>
      <c r="AB683" s="58" t="n"/>
      <c r="AC683" s="58" t="n"/>
      <c r="AD683" s="58" t="n"/>
      <c r="AE683" s="58" t="n">
        <v>1124982.49</v>
      </c>
      <c r="AF683" s="58" t="n"/>
      <c r="AG683" s="58" t="n">
        <v>0</v>
      </c>
      <c r="AH683" s="58" t="n"/>
      <c r="AI683" s="58" t="n"/>
      <c r="AJ683" s="58" t="n"/>
      <c r="AK683" s="63" t="n"/>
      <c r="AL683" s="58" t="n"/>
      <c r="AM683" s="62" t="n">
        <v>499818.9483</v>
      </c>
      <c r="AN683" s="62" t="n">
        <v>16660.63161</v>
      </c>
      <c r="AO683" s="62" t="n">
        <v>24601.088635326</v>
      </c>
      <c r="AP683" s="4" t="n">
        <f aca="false" ca="false" dt2D="false" dtr="false" t="normal">COUNTIF(AA683:AL683, "&gt;0")</f>
        <v>1</v>
      </c>
      <c r="AQ683" s="4" t="n">
        <f aca="false" ca="false" dt2D="false" dtr="false" t="normal">COUNTIF(AM683:AO683, "&gt;0")</f>
        <v>3</v>
      </c>
      <c r="AR683" s="4" t="n">
        <f aca="false" ca="false" dt2D="false" dtr="false" t="normal">+AP683+AQ683</f>
        <v>4</v>
      </c>
    </row>
    <row customHeight="true" ht="12.75" outlineLevel="0" r="684">
      <c r="A684" s="49" t="n">
        <f aca="false" ca="false" dt2D="false" dtr="false" t="normal">+A683+1</f>
        <v>659</v>
      </c>
      <c r="B684" s="49" t="n">
        <f aca="false" ca="false" dt2D="false" dtr="false" t="normal">+B683+1</f>
        <v>152</v>
      </c>
      <c r="C684" s="50" t="s">
        <v>212</v>
      </c>
      <c r="D684" s="49" t="s">
        <v>802</v>
      </c>
      <c r="E684" s="53" t="s">
        <v>71</v>
      </c>
      <c r="F684" s="52" t="s">
        <v>56</v>
      </c>
      <c r="G684" s="52" t="n">
        <v>5</v>
      </c>
      <c r="H684" s="52" t="n">
        <v>2</v>
      </c>
      <c r="I684" s="53" t="n">
        <v>2366.1</v>
      </c>
      <c r="J684" s="53" t="n">
        <v>2366.1</v>
      </c>
      <c r="K684" s="53" t="n">
        <v>0</v>
      </c>
      <c r="L684" s="51" t="n">
        <v>129</v>
      </c>
      <c r="M684" s="54" t="n">
        <f aca="false" ca="false" dt2D="false" dtr="false" t="normal">SUM(N684:R684)</f>
        <v>15462690.201150002</v>
      </c>
      <c r="N684" s="54" t="n"/>
      <c r="O684" s="54" t="n">
        <v>2055666.75</v>
      </c>
      <c r="P684" s="54" t="n">
        <v>0</v>
      </c>
      <c r="Q684" s="54" t="n">
        <v>2184823.966</v>
      </c>
      <c r="R684" s="54" t="n">
        <v>11222199.48515</v>
      </c>
      <c r="S684" s="54" t="n">
        <f aca="false" ca="false" dt2D="false" dtr="false" t="normal">+Z684-M684</f>
        <v>0</v>
      </c>
      <c r="T684" s="54" t="n">
        <f aca="false" ca="false" dt2D="false" dtr="false" t="normal">$M684/($J684+$K684)</f>
        <v>6535.09581215925</v>
      </c>
      <c r="U684" s="54" t="n">
        <f aca="false" ca="false" dt2D="false" dtr="false" t="normal">$M684/($J684+$K684)</f>
        <v>6535.09581215925</v>
      </c>
      <c r="V684" s="52" t="n">
        <v>2027</v>
      </c>
      <c r="W684" s="56" t="n">
        <v>1816280.23</v>
      </c>
      <c r="X684" s="56" t="n">
        <f aca="false" ca="false" dt2D="false" dtr="false" t="normal">+(J684*12.98+K684*25.97)*12</f>
        <v>368543.736</v>
      </c>
      <c r="Y684" s="56" t="n">
        <f aca="false" ca="false" dt2D="false" dtr="false" t="normal">+(J684*12.98+K684*25.97)*12*30</f>
        <v>11056312.08</v>
      </c>
      <c r="Z684" s="72" t="n">
        <f aca="false" ca="true" dt2D="false" dtr="false" t="normal">SUBTOTAL(9, AA684:AO684)</f>
        <v>15462690.201150002</v>
      </c>
      <c r="AA684" s="58" t="n">
        <v>6718277.65</v>
      </c>
      <c r="AB684" s="58" t="n">
        <v>2718148.06</v>
      </c>
      <c r="AC684" s="58" t="n"/>
      <c r="AD684" s="58" t="n">
        <v>2191485.71</v>
      </c>
      <c r="AE684" s="58" t="n">
        <v>958075.47</v>
      </c>
      <c r="AF684" s="58" t="n"/>
      <c r="AG684" s="58" t="n">
        <v>0</v>
      </c>
      <c r="AH684" s="58" t="n"/>
      <c r="AI684" s="63" t="n"/>
      <c r="AJ684" s="58" t="n"/>
      <c r="AK684" s="63" t="n"/>
      <c r="AL684" s="63" t="n"/>
      <c r="AM684" s="62" t="n">
        <v>1679801.10111</v>
      </c>
      <c r="AN684" s="62" t="n">
        <v>146878.97004</v>
      </c>
      <c r="AO684" s="62" t="n">
        <v>1050023.24</v>
      </c>
      <c r="AP684" s="4" t="n">
        <f aca="false" ca="false" dt2D="false" dtr="false" t="normal">COUNTIF(AA684:AL684, "&gt;0")</f>
        <v>4</v>
      </c>
      <c r="AQ684" s="4" t="n">
        <f aca="false" ca="false" dt2D="false" dtr="false" t="normal">COUNTIF(AM684:AO684, "&gt;0")</f>
        <v>3</v>
      </c>
      <c r="AR684" s="4" t="n">
        <f aca="false" ca="false" dt2D="false" dtr="false" t="normal">+AP684+AQ684</f>
        <v>7</v>
      </c>
    </row>
    <row customHeight="true" ht="12.75" outlineLevel="0" r="685">
      <c r="A685" s="49" t="n">
        <f aca="false" ca="false" dt2D="false" dtr="false" t="normal">+A684+1</f>
        <v>660</v>
      </c>
      <c r="B685" s="49" t="n">
        <f aca="false" ca="false" dt2D="false" dtr="false" t="normal">+B684+1</f>
        <v>153</v>
      </c>
      <c r="C685" s="50" t="s">
        <v>245</v>
      </c>
      <c r="D685" s="49" t="s">
        <v>803</v>
      </c>
      <c r="E685" s="53" t="s">
        <v>102</v>
      </c>
      <c r="F685" s="52" t="s">
        <v>56</v>
      </c>
      <c r="G685" s="52" t="n">
        <v>5</v>
      </c>
      <c r="H685" s="52" t="n">
        <v>1</v>
      </c>
      <c r="I685" s="53" t="n">
        <v>3233.2</v>
      </c>
      <c r="J685" s="53" t="n">
        <v>3092</v>
      </c>
      <c r="K685" s="53" t="n">
        <v>141.2</v>
      </c>
      <c r="L685" s="51" t="n">
        <v>130</v>
      </c>
      <c r="M685" s="54" t="n">
        <f aca="false" ca="false" dt2D="false" dtr="false" t="normal">SUM(N685:R685)</f>
        <v>26358277.119400002</v>
      </c>
      <c r="N685" s="54" t="n"/>
      <c r="O685" s="54" t="n">
        <v>2692880.95</v>
      </c>
      <c r="P685" s="54" t="n">
        <v>0</v>
      </c>
      <c r="Q685" s="54" t="n">
        <v>3024394.724</v>
      </c>
      <c r="R685" s="54" t="n">
        <v>20641001.4454</v>
      </c>
      <c r="S685" s="54" t="n">
        <f aca="false" ca="false" dt2D="false" dtr="false" t="normal">+Z685-M685</f>
        <v>0</v>
      </c>
      <c r="T685" s="54" t="n">
        <f aca="false" ca="false" dt2D="false" dtr="false" t="normal">$M685/($J685+$K685)</f>
        <v>8152.380650562911</v>
      </c>
      <c r="U685" s="54" t="n">
        <f aca="false" ca="false" dt2D="false" dtr="false" t="normal">$M685/($J685+$K685)</f>
        <v>8152.380650562911</v>
      </c>
      <c r="V685" s="52" t="n">
        <v>2027</v>
      </c>
      <c r="W685" s="56" t="n">
        <v>2509748.18</v>
      </c>
      <c r="X685" s="56" t="n">
        <f aca="false" ca="false" dt2D="false" dtr="false" t="normal">+(J685*12.71+K685*25.41)*12</f>
        <v>514646.544</v>
      </c>
      <c r="Y685" s="56" t="n">
        <f aca="false" ca="false" dt2D="false" dtr="false" t="normal">+(J685*12.71+K685*25.41)*12*30</f>
        <v>15439396.32</v>
      </c>
      <c r="Z685" s="72" t="n">
        <f aca="false" ca="true" dt2D="false" dtr="false" t="normal">SUBTOTAL(9, AA685:AO685)</f>
        <v>26358277.119400002</v>
      </c>
      <c r="AA685" s="58" t="n">
        <v>9877147.37</v>
      </c>
      <c r="AB685" s="58" t="n">
        <v>4068567.57</v>
      </c>
      <c r="AC685" s="58" t="n">
        <v>4353712.54</v>
      </c>
      <c r="AD685" s="58" t="n">
        <v>3279380.07</v>
      </c>
      <c r="AE685" s="58" t="n"/>
      <c r="AF685" s="58" t="n"/>
      <c r="AG685" s="58" t="n">
        <v>0</v>
      </c>
      <c r="AH685" s="58" t="n"/>
      <c r="AI685" s="63" t="n"/>
      <c r="AJ685" s="63" t="n"/>
      <c r="AK685" s="63" t="n"/>
      <c r="AL685" s="63" t="n"/>
      <c r="AM685" s="62" t="n">
        <v>3051558.17736</v>
      </c>
      <c r="AN685" s="62" t="n">
        <v>319714.01204</v>
      </c>
      <c r="AO685" s="62" t="n">
        <v>1408197.38</v>
      </c>
      <c r="AP685" s="4" t="n">
        <f aca="false" ca="false" dt2D="false" dtr="false" t="normal">COUNTIF(AA685:AL685, "&gt;0")</f>
        <v>4</v>
      </c>
      <c r="AQ685" s="4" t="n">
        <f aca="false" ca="false" dt2D="false" dtr="false" t="normal">COUNTIF(AM685:AO685, "&gt;0")</f>
        <v>3</v>
      </c>
      <c r="AR685" s="4" t="n">
        <f aca="false" ca="false" dt2D="false" dtr="false" t="normal">+AP685+AQ685</f>
        <v>7</v>
      </c>
    </row>
    <row customHeight="true" ht="12.75" outlineLevel="0" r="686">
      <c r="A686" s="49" t="n">
        <f aca="false" ca="false" dt2D="false" dtr="false" t="normal">+A685+1</f>
        <v>661</v>
      </c>
      <c r="B686" s="49" t="n">
        <f aca="false" ca="false" dt2D="false" dtr="false" t="normal">+B685+1</f>
        <v>154</v>
      </c>
      <c r="C686" s="50" t="s">
        <v>245</v>
      </c>
      <c r="D686" s="49" t="s">
        <v>804</v>
      </c>
      <c r="E686" s="53" t="s">
        <v>65</v>
      </c>
      <c r="F686" s="52" t="s">
        <v>56</v>
      </c>
      <c r="G686" s="52" t="n">
        <v>5</v>
      </c>
      <c r="H686" s="52" t="n">
        <v>5</v>
      </c>
      <c r="I686" s="53" t="n">
        <v>3375.2</v>
      </c>
      <c r="J686" s="53" t="n">
        <v>2958</v>
      </c>
      <c r="K686" s="53" t="n">
        <v>417.2</v>
      </c>
      <c r="L686" s="51" t="n">
        <v>116</v>
      </c>
      <c r="M686" s="54" t="n">
        <f aca="false" ca="false" dt2D="false" dtr="false" t="normal">SUM(N686:R686)</f>
        <v>1788031.67</v>
      </c>
      <c r="N686" s="54" t="n"/>
      <c r="O686" s="54" t="n">
        <v>277402.995999999</v>
      </c>
      <c r="P686" s="54" t="n">
        <v>0</v>
      </c>
      <c r="Q686" s="54" t="n">
        <v>578366.784</v>
      </c>
      <c r="R686" s="54" t="n">
        <v>932261.890000001</v>
      </c>
      <c r="S686" s="54" t="n">
        <f aca="false" ca="false" dt2D="false" dtr="false" t="normal">+Z686-M686</f>
        <v>0</v>
      </c>
      <c r="T686" s="54" t="n">
        <f aca="false" ca="false" dt2D="false" dtr="false" t="normal">$M686/($J686+$K686)</f>
        <v>529.7557685470491</v>
      </c>
      <c r="U686" s="54" t="n">
        <f aca="false" ca="false" dt2D="false" dtr="false" t="normal">$M686/($J686+$K686)</f>
        <v>529.7557685470491</v>
      </c>
      <c r="V686" s="52" t="n">
        <v>2027</v>
      </c>
      <c r="W686" s="56" t="n">
        <v>0</v>
      </c>
      <c r="X686" s="56" t="n">
        <f aca="false" ca="false" dt2D="false" dtr="false" t="normal">+(J686*12.71+K686*25.41)*12</f>
        <v>578366.784</v>
      </c>
      <c r="Y686" s="56" t="n">
        <f aca="false" ca="false" dt2D="false" dtr="false" t="normal">+(J686*12.71+K686*25.41)*12*30-'[3]Лист1'!$AQ$142</f>
        <v>-1874579.1099999994</v>
      </c>
      <c r="Z686" s="72" t="n">
        <f aca="false" ca="true" dt2D="false" dtr="false" t="normal">SUBTOTAL(9, AA686:AO686)</f>
        <v>1788031.67</v>
      </c>
      <c r="AA686" s="58" t="n"/>
      <c r="AB686" s="58" t="n"/>
      <c r="AC686" s="58" t="n"/>
      <c r="AD686" s="58" t="n"/>
      <c r="AE686" s="58" t="n"/>
      <c r="AF686" s="58" t="n"/>
      <c r="AG686" s="58" t="n">
        <v>0</v>
      </c>
      <c r="AH686" s="58" t="n"/>
      <c r="AI686" s="58" t="n"/>
      <c r="AJ686" s="58" t="n"/>
      <c r="AK686" s="63" t="n"/>
      <c r="AL686" s="58" t="n"/>
      <c r="AM686" s="63" t="n">
        <v>1385576.98</v>
      </c>
      <c r="AN686" s="63" t="n">
        <v>138557.7</v>
      </c>
      <c r="AO686" s="63" t="n">
        <v>263896.99</v>
      </c>
      <c r="AP686" s="4" t="n">
        <f aca="false" ca="false" dt2D="false" dtr="false" t="normal">COUNTIF(AA686:AL686, "&gt;0")</f>
        <v>0</v>
      </c>
      <c r="AQ686" s="4" t="n">
        <f aca="false" ca="false" dt2D="false" dtr="false" t="normal">COUNTIF(AM686:AO686, "&gt;0")</f>
        <v>3</v>
      </c>
      <c r="AR686" s="4" t="n">
        <f aca="false" ca="false" dt2D="false" dtr="false" t="normal">+AP686+AQ686</f>
        <v>3</v>
      </c>
    </row>
    <row customHeight="true" ht="12.75" outlineLevel="0" r="687">
      <c r="A687" s="49" t="n">
        <f aca="false" ca="false" dt2D="false" dtr="false" t="normal">+A686+1</f>
        <v>662</v>
      </c>
      <c r="B687" s="49" t="n">
        <f aca="false" ca="false" dt2D="false" dtr="false" t="normal">+B686+1</f>
        <v>155</v>
      </c>
      <c r="C687" s="50" t="s">
        <v>245</v>
      </c>
      <c r="D687" s="49" t="s">
        <v>252</v>
      </c>
      <c r="E687" s="53" t="s">
        <v>128</v>
      </c>
      <c r="F687" s="52" t="s">
        <v>56</v>
      </c>
      <c r="G687" s="52" t="n">
        <v>5</v>
      </c>
      <c r="H687" s="52" t="n">
        <v>5</v>
      </c>
      <c r="I687" s="53" t="n">
        <v>3659.6</v>
      </c>
      <c r="J687" s="53" t="n">
        <v>2861.4</v>
      </c>
      <c r="K687" s="53" t="n">
        <v>798.2</v>
      </c>
      <c r="L687" s="51" t="n">
        <v>103</v>
      </c>
      <c r="M687" s="54" t="n">
        <f aca="false" ca="false" dt2D="false" dtr="false" t="normal">SUM(N687:R687)</f>
        <v>15023280.120000001</v>
      </c>
      <c r="N687" s="54" t="n"/>
      <c r="O687" s="54" t="n">
        <v>0</v>
      </c>
      <c r="P687" s="54" t="n">
        <v>0</v>
      </c>
      <c r="Q687" s="54" t="n">
        <v>2077412.432</v>
      </c>
      <c r="R687" s="54" t="n">
        <v>12945867.688</v>
      </c>
      <c r="S687" s="54" t="n">
        <f aca="false" ca="false" dt2D="false" dtr="false" t="normal">+Z687-M687</f>
        <v>0</v>
      </c>
      <c r="T687" s="54" t="n">
        <f aca="false" ca="false" dt2D="false" dtr="false" t="normal">$M687/($J687+$K687)</f>
        <v>4105.169996720953</v>
      </c>
      <c r="U687" s="54" t="n">
        <f aca="false" ca="false" dt2D="false" dtr="false" t="normal">$M687/($J687+$K687)</f>
        <v>4105.169996720953</v>
      </c>
      <c r="V687" s="52" t="n">
        <v>2027</v>
      </c>
      <c r="W687" s="56" t="n">
        <v>1397604.56</v>
      </c>
      <c r="X687" s="56" t="n">
        <f aca="false" ca="false" dt2D="false" dtr="false" t="normal">+(J687*12.71+K687*25.41)*12</f>
        <v>679807.872</v>
      </c>
      <c r="Y687" s="56" t="n">
        <f aca="false" ca="false" dt2D="false" dtr="false" t="normal">+(J687*12.71+K687*25.41)*12*30</f>
        <v>20394236.16</v>
      </c>
      <c r="Z687" s="72" t="n">
        <f aca="false" ca="true" dt2D="false" dtr="false" t="normal">SUBTOTAL(9, AA687:AO687)</f>
        <v>15023280.120000001</v>
      </c>
      <c r="AA687" s="58" t="n"/>
      <c r="AB687" s="58" t="n"/>
      <c r="AC687" s="58" t="n"/>
      <c r="AD687" s="58" t="n"/>
      <c r="AE687" s="58" t="n"/>
      <c r="AF687" s="58" t="n"/>
      <c r="AG687" s="58" t="n">
        <v>0</v>
      </c>
      <c r="AH687" s="58" t="n"/>
      <c r="AI687" s="58" t="n"/>
      <c r="AJ687" s="58" t="n"/>
      <c r="AK687" s="58" t="n">
        <v>13084585.92</v>
      </c>
      <c r="AL687" s="58" t="n"/>
      <c r="AM687" s="58" t="n">
        <v>1502328.01</v>
      </c>
      <c r="AN687" s="58" t="n">
        <v>150232.8</v>
      </c>
      <c r="AO687" s="58" t="n">
        <v>286133.39</v>
      </c>
      <c r="AP687" s="4" t="n">
        <f aca="false" ca="false" dt2D="false" dtr="false" t="normal">COUNTIF(AA687:AL687, "&gt;0")</f>
        <v>1</v>
      </c>
      <c r="AQ687" s="4" t="n">
        <f aca="false" ca="false" dt2D="false" dtr="false" t="normal">COUNTIF(AM687:AO687, "&gt;0")</f>
        <v>3</v>
      </c>
      <c r="AR687" s="4" t="n">
        <f aca="false" ca="false" dt2D="false" dtr="false" t="normal">+AP687+AQ687</f>
        <v>4</v>
      </c>
    </row>
    <row customHeight="true" ht="12.75" outlineLevel="0" r="688">
      <c r="A688" s="49" t="s">
        <v>436</v>
      </c>
      <c r="B688" s="49" t="n">
        <f aca="false" ca="false" dt2D="false" dtr="false" t="normal">+B687+1</f>
        <v>156</v>
      </c>
      <c r="C688" s="50" t="s">
        <v>245</v>
      </c>
      <c r="D688" s="49" t="s">
        <v>253</v>
      </c>
      <c r="E688" s="53" t="s">
        <v>348</v>
      </c>
      <c r="F688" s="52" t="s">
        <v>56</v>
      </c>
      <c r="G688" s="52" t="n">
        <v>3</v>
      </c>
      <c r="H688" s="52" t="n">
        <v>2</v>
      </c>
      <c r="I688" s="53" t="n">
        <v>994.3</v>
      </c>
      <c r="J688" s="53" t="n">
        <v>775.2</v>
      </c>
      <c r="K688" s="53" t="n">
        <v>168.7</v>
      </c>
      <c r="L688" s="51" t="n">
        <v>26</v>
      </c>
      <c r="M688" s="54" t="n">
        <f aca="false" ca="false" dt2D="false" dtr="false" t="normal">SUM(N688:R688)</f>
        <v>4208916.16</v>
      </c>
      <c r="N688" s="54" t="n"/>
      <c r="O688" s="54" t="n">
        <v>4039242.652</v>
      </c>
      <c r="P688" s="54" t="n">
        <v>0</v>
      </c>
      <c r="Q688" s="54" t="n">
        <v>169673.508</v>
      </c>
      <c r="R688" s="54" t="n">
        <v>0</v>
      </c>
      <c r="S688" s="54" t="n">
        <f aca="false" ca="false" dt2D="false" dtr="false" t="normal">+Z688-M688</f>
        <v>0</v>
      </c>
      <c r="T688" s="54" t="n">
        <f aca="false" ca="false" dt2D="false" dtr="false" t="normal">$M688/($J688+$K688)</f>
        <v>4459.069986227354</v>
      </c>
      <c r="U688" s="54" t="n">
        <f aca="false" ca="false" dt2D="false" dtr="false" t="normal">$M688/($J688+$K688)</f>
        <v>4459.069986227354</v>
      </c>
      <c r="V688" s="52" t="n">
        <v>2027</v>
      </c>
      <c r="W688" s="79" t="n">
        <v>0</v>
      </c>
      <c r="X688" s="56" t="n">
        <f aca="false" ca="false" dt2D="false" dtr="false" t="normal">+(J688*12.71+K688*25.41)*12</f>
        <v>169673.508</v>
      </c>
      <c r="Y688" s="79" t="n">
        <f aca="false" ca="false" dt2D="false" dtr="false" t="normal">+(J688*12.71+K688*25.41)*12*30-'[3]Лист1'!$AQ$154</f>
        <v>-5610679.1</v>
      </c>
      <c r="Z688" s="72" t="n">
        <f aca="false" ca="true" dt2D="false" dtr="false" t="normal">SUBTOTAL(9, AA688:AO688)</f>
        <v>4208916.16</v>
      </c>
      <c r="AA688" s="58" t="n">
        <v>3748149.28</v>
      </c>
      <c r="AB688" s="58" t="n"/>
      <c r="AC688" s="58" t="n"/>
      <c r="AD688" s="58" t="n"/>
      <c r="AE688" s="58" t="n"/>
      <c r="AF688" s="58" t="n"/>
      <c r="AG688" s="58" t="n">
        <v>0</v>
      </c>
      <c r="AH688" s="58" t="n"/>
      <c r="AI688" s="58" t="n"/>
      <c r="AJ688" s="58" t="n"/>
      <c r="AK688" s="58" t="n"/>
      <c r="AL688" s="58" t="n"/>
      <c r="AM688" s="58" t="n">
        <v>336713.29</v>
      </c>
      <c r="AN688" s="58" t="n">
        <v>42089.16</v>
      </c>
      <c r="AO688" s="58" t="n">
        <v>81964.43</v>
      </c>
      <c r="AP688" s="4" t="n">
        <f aca="false" ca="false" dt2D="false" dtr="false" t="normal">COUNTIF(AA688:AL688, "&gt;0")</f>
        <v>1</v>
      </c>
      <c r="AQ688" s="4" t="n">
        <f aca="false" ca="false" dt2D="false" dtr="false" t="normal">COUNTIF(AM688:AO688, "&gt;0")</f>
        <v>3</v>
      </c>
      <c r="AR688" s="4" t="n">
        <f aca="false" ca="false" dt2D="false" dtr="false" t="normal">+AP688+AQ688</f>
        <v>4</v>
      </c>
    </row>
    <row customHeight="true" ht="12.75" outlineLevel="0" r="689">
      <c r="A689" s="49" t="n">
        <f aca="false" ca="false" dt2D="false" dtr="false" t="normal">+A687+1</f>
        <v>663</v>
      </c>
      <c r="B689" s="49" t="n">
        <f aca="false" ca="false" dt2D="false" dtr="false" t="normal">+B688+1</f>
        <v>157</v>
      </c>
      <c r="C689" s="50" t="s">
        <v>245</v>
      </c>
      <c r="D689" s="49" t="s">
        <v>805</v>
      </c>
      <c r="E689" s="53" t="s">
        <v>58</v>
      </c>
      <c r="F689" s="52" t="s">
        <v>56</v>
      </c>
      <c r="G689" s="52" t="n">
        <v>5</v>
      </c>
      <c r="H689" s="52" t="n">
        <v>4</v>
      </c>
      <c r="I689" s="53" t="n">
        <v>3354.7</v>
      </c>
      <c r="J689" s="53" t="n">
        <v>2956.3</v>
      </c>
      <c r="K689" s="53" t="n">
        <v>398.4</v>
      </c>
      <c r="L689" s="51" t="n">
        <v>89</v>
      </c>
      <c r="M689" s="54" t="n">
        <f aca="false" ca="false" dt2D="false" dtr="false" t="normal">SUM(N689:R689)</f>
        <v>5038745.2</v>
      </c>
      <c r="N689" s="54" t="n"/>
      <c r="O689" s="54" t="n">
        <v>0</v>
      </c>
      <c r="P689" s="54" t="n">
        <v>0</v>
      </c>
      <c r="Q689" s="54" t="n">
        <v>572375.004</v>
      </c>
      <c r="R689" s="54" t="n">
        <v>4466370.196</v>
      </c>
      <c r="S689" s="54" t="n">
        <f aca="false" ca="false" dt2D="false" dtr="false" t="normal">+Z689-M689</f>
        <v>0</v>
      </c>
      <c r="T689" s="54" t="n">
        <f aca="false" ca="false" dt2D="false" dtr="false" t="normal">$M689/($J689+$K689)</f>
        <v>1501.9957671326795</v>
      </c>
      <c r="U689" s="54" t="n">
        <f aca="false" ca="false" dt2D="false" dtr="false" t="normal">$M689/($J689+$K689)</f>
        <v>1501.9957671326795</v>
      </c>
      <c r="V689" s="52" t="n">
        <v>2027</v>
      </c>
      <c r="W689" s="56" t="n">
        <v>0</v>
      </c>
      <c r="X689" s="56" t="n">
        <f aca="false" ca="false" dt2D="false" dtr="false" t="normal">+(J689*12.71+K689*25.41)*12</f>
        <v>572375.004</v>
      </c>
      <c r="Y689" s="56" t="n">
        <f aca="false" ca="false" dt2D="false" dtr="false" t="normal">+(J689*12.71+K689*25.41)*12*30-'[3]Лист1'!$AQ$152</f>
        <v>7756426.969999997</v>
      </c>
      <c r="Z689" s="72" t="n">
        <f aca="false" ca="true" dt2D="false" dtr="false" t="normal">SUBTOTAL(9, AA689:AO689)</f>
        <v>5038745.2</v>
      </c>
      <c r="AA689" s="58" t="n"/>
      <c r="AB689" s="58" t="n"/>
      <c r="AC689" s="58" t="n"/>
      <c r="AD689" s="58" t="n"/>
      <c r="AE689" s="58" t="n"/>
      <c r="AF689" s="58" t="n"/>
      <c r="AG689" s="58" t="n">
        <v>0</v>
      </c>
      <c r="AH689" s="58" t="n"/>
      <c r="AI689" s="58" t="n"/>
      <c r="AJ689" s="58" t="n">
        <v>2840680.51</v>
      </c>
      <c r="AK689" s="63" t="n"/>
      <c r="AL689" s="58" t="n"/>
      <c r="AM689" s="58" t="n">
        <v>1703318.73</v>
      </c>
      <c r="AN689" s="58" t="n">
        <v>170331.87</v>
      </c>
      <c r="AO689" s="58" t="n">
        <v>324414.09</v>
      </c>
      <c r="AP689" s="4" t="n">
        <f aca="false" ca="false" dt2D="false" dtr="false" t="normal">COUNTIF(AA689:AL689, "&gt;0")</f>
        <v>1</v>
      </c>
      <c r="AQ689" s="4" t="n">
        <f aca="false" ca="false" dt2D="false" dtr="false" t="normal">COUNTIF(AM689:AO689, "&gt;0")</f>
        <v>3</v>
      </c>
      <c r="AR689" s="4" t="n">
        <f aca="false" ca="false" dt2D="false" dtr="false" t="normal">+AP689+AQ689</f>
        <v>4</v>
      </c>
    </row>
    <row customHeight="true" ht="12.75" outlineLevel="0" r="690">
      <c r="A690" s="49" t="n">
        <f aca="false" ca="false" dt2D="false" dtr="false" t="normal">+A689+1</f>
        <v>664</v>
      </c>
      <c r="B690" s="49" t="n">
        <f aca="false" ca="false" dt2D="false" dtr="false" t="normal">+B689+1</f>
        <v>158</v>
      </c>
      <c r="C690" s="50" t="s">
        <v>245</v>
      </c>
      <c r="D690" s="49" t="s">
        <v>806</v>
      </c>
      <c r="E690" s="53" t="s">
        <v>112</v>
      </c>
      <c r="F690" s="52" t="s">
        <v>56</v>
      </c>
      <c r="G690" s="52" t="n">
        <v>9</v>
      </c>
      <c r="H690" s="52" t="n">
        <v>1</v>
      </c>
      <c r="I690" s="53" t="n">
        <v>2037.4</v>
      </c>
      <c r="J690" s="53" t="n">
        <v>2037.4</v>
      </c>
      <c r="K690" s="53" t="n">
        <v>0</v>
      </c>
      <c r="L690" s="51" t="n">
        <v>74</v>
      </c>
      <c r="M690" s="54" t="n">
        <f aca="false" ca="false" dt2D="false" dtr="false" t="normal">SUM(N690:R690)</f>
        <v>3591360</v>
      </c>
      <c r="N690" s="54" t="n"/>
      <c r="O690" s="54" t="n">
        <v>0</v>
      </c>
      <c r="P690" s="54" t="n">
        <v>0</v>
      </c>
      <c r="Q690" s="54" t="n">
        <v>2506840.592</v>
      </c>
      <c r="R690" s="54" t="n">
        <v>1084519.408</v>
      </c>
      <c r="S690" s="54" t="n">
        <f aca="false" ca="false" dt2D="false" dtr="false" t="normal">+Z690-M690</f>
        <v>0</v>
      </c>
      <c r="T690" s="54" t="n">
        <f aca="false" ca="false" dt2D="false" dtr="false" t="normal">$M690/($J690+$K690)</f>
        <v>1762.7171885736723</v>
      </c>
      <c r="U690" s="54" t="n">
        <f aca="false" ca="false" dt2D="false" dtr="false" t="normal">$M690/($J690+$K690)</f>
        <v>1762.7171885736723</v>
      </c>
      <c r="V690" s="52" t="n">
        <v>2027</v>
      </c>
      <c r="W690" s="56" t="n">
        <v>2093900.36</v>
      </c>
      <c r="X690" s="56" t="n">
        <f aca="false" ca="false" dt2D="false" dtr="false" t="normal">+(J690*16.89+K690*28.62)*12</f>
        <v>412940.232</v>
      </c>
      <c r="Y690" s="56" t="n">
        <f aca="false" ca="false" dt2D="false" dtr="false" t="normal">+(J690*16.89+K690*28.62)*12*30</f>
        <v>12388206.96</v>
      </c>
      <c r="Z690" s="72" t="n">
        <f aca="false" ca="true" dt2D="false" dtr="false" t="normal">SUBTOTAL(9, AA690:AO690)</f>
        <v>3591360</v>
      </c>
      <c r="AA690" s="58" t="n"/>
      <c r="AB690" s="58" t="n"/>
      <c r="AC690" s="58" t="n"/>
      <c r="AD690" s="58" t="n"/>
      <c r="AE690" s="58" t="n"/>
      <c r="AF690" s="58" t="n"/>
      <c r="AG690" s="58" t="n">
        <v>0</v>
      </c>
      <c r="AH690" s="58" t="n">
        <v>3373924.70016</v>
      </c>
      <c r="AI690" s="58" t="n"/>
      <c r="AJ690" s="58" t="n"/>
      <c r="AK690" s="58" t="n"/>
      <c r="AL690" s="58" t="n"/>
      <c r="AM690" s="58" t="n">
        <v>107740.8</v>
      </c>
      <c r="AN690" s="58" t="n">
        <v>35913.6</v>
      </c>
      <c r="AO690" s="58" t="n">
        <v>73780.89984</v>
      </c>
      <c r="AP690" s="4" t="n">
        <f aca="false" ca="false" dt2D="false" dtr="false" t="normal">COUNTIF(AA690:AL690, "&gt;0")</f>
        <v>1</v>
      </c>
      <c r="AQ690" s="4" t="n">
        <f aca="false" ca="false" dt2D="false" dtr="false" t="normal">COUNTIF(AM690:AO690, "&gt;0")</f>
        <v>3</v>
      </c>
      <c r="AR690" s="4" t="n">
        <f aca="false" ca="false" dt2D="false" dtr="false" t="normal">+AP690+AQ690</f>
        <v>4</v>
      </c>
    </row>
    <row customHeight="true" ht="12.75" outlineLevel="0" r="691">
      <c r="A691" s="49" t="n">
        <f aca="false" ca="false" dt2D="false" dtr="false" t="normal">+A690+1</f>
        <v>665</v>
      </c>
      <c r="B691" s="49" t="n">
        <f aca="false" ca="false" dt2D="false" dtr="false" t="normal">+B690+1</f>
        <v>159</v>
      </c>
      <c r="C691" s="50" t="s">
        <v>807</v>
      </c>
      <c r="D691" s="49" t="s">
        <v>808</v>
      </c>
      <c r="E691" s="51" t="n">
        <v>1983</v>
      </c>
      <c r="F691" s="52" t="s">
        <v>56</v>
      </c>
      <c r="G691" s="52" t="n">
        <v>5</v>
      </c>
      <c r="H691" s="52" t="n"/>
      <c r="I691" s="53" t="n">
        <v>4568.9</v>
      </c>
      <c r="J691" s="53" t="n">
        <v>3146</v>
      </c>
      <c r="K691" s="53" t="n">
        <v>1422.9</v>
      </c>
      <c r="L691" s="51" t="n">
        <v>118</v>
      </c>
      <c r="M691" s="54" t="n">
        <f aca="false" ca="false" dt2D="false" dtr="false" t="normal">SUM(N691:R691)</f>
        <v>33007279.47</v>
      </c>
      <c r="N691" s="54" t="n"/>
      <c r="O691" s="54" t="n">
        <v>3788218.142</v>
      </c>
      <c r="P691" s="54" t="n">
        <v>0</v>
      </c>
      <c r="Q691" s="54" t="n">
        <v>1808103.688</v>
      </c>
      <c r="R691" s="54" t="n">
        <v>27410957.64</v>
      </c>
      <c r="S691" s="54" t="n">
        <f aca="false" ca="false" dt2D="false" dtr="false" t="normal">+Z691-M691</f>
        <v>0</v>
      </c>
      <c r="T691" s="54" t="n">
        <f aca="false" ca="false" dt2D="false" dtr="false" t="normal">$M691/($J691+$K691)</f>
        <v>7224.338346210247</v>
      </c>
      <c r="U691" s="54" t="n">
        <f aca="false" ca="false" dt2D="false" dtr="false" t="normal">$M691/($J691+$K691)</f>
        <v>7224.338346210247</v>
      </c>
      <c r="V691" s="52" t="n">
        <v>2027</v>
      </c>
      <c r="W691" s="56" t="n">
        <v>894405.1</v>
      </c>
      <c r="X691" s="56" t="n">
        <f aca="false" ca="false" dt2D="false" dtr="false" t="normal">+(J691*12.71+K691*25.41)*12</f>
        <v>913698.588</v>
      </c>
      <c r="Y691" s="56" t="n">
        <f aca="false" ca="false" dt2D="false" dtr="false" t="normal">+(J691*12.71+K691*25.41)*12*30</f>
        <v>27410957.64</v>
      </c>
      <c r="Z691" s="72" t="n">
        <f aca="false" ca="true" dt2D="false" dtr="false" t="normal">SUBTOTAL(9, AA691:AO691)</f>
        <v>33007279.47</v>
      </c>
      <c r="AA691" s="58" t="n"/>
      <c r="AB691" s="58" t="n">
        <v>5749374.73</v>
      </c>
      <c r="AC691" s="58" t="n"/>
      <c r="AD691" s="58" t="n">
        <v>4634157.98</v>
      </c>
      <c r="AE691" s="58" t="n"/>
      <c r="AF691" s="58" t="n"/>
      <c r="AG691" s="58" t="n">
        <v>0</v>
      </c>
      <c r="AH691" s="58" t="n"/>
      <c r="AI691" s="58" t="n"/>
      <c r="AJ691" s="58" t="n"/>
      <c r="AK691" s="58" t="n">
        <v>16335710.08</v>
      </c>
      <c r="AL691" s="63" t="n"/>
      <c r="AM691" s="58" t="n">
        <v>4912630.68</v>
      </c>
      <c r="AN691" s="58" t="n">
        <v>474743.89</v>
      </c>
      <c r="AO691" s="58" t="n">
        <v>900662.11</v>
      </c>
      <c r="AP691" s="4" t="n">
        <f aca="false" ca="false" dt2D="false" dtr="false" t="normal">COUNTIF(AA691:AL691, "&gt;0")</f>
        <v>3</v>
      </c>
      <c r="AQ691" s="4" t="n">
        <f aca="false" ca="false" dt2D="false" dtr="false" t="normal">COUNTIF(AM691:AO691, "&gt;0")</f>
        <v>3</v>
      </c>
      <c r="AR691" s="4" t="n">
        <f aca="false" ca="false" dt2D="false" dtr="false" t="normal">+AP691+AQ691</f>
        <v>6</v>
      </c>
    </row>
    <row customHeight="true" ht="12.75" outlineLevel="0" r="692">
      <c r="A692" s="49" t="n">
        <f aca="false" ca="false" dt2D="false" dtr="false" t="normal">+A691+1</f>
        <v>666</v>
      </c>
      <c r="B692" s="49" t="n">
        <f aca="false" ca="false" dt2D="false" dtr="false" t="normal">+B691+1</f>
        <v>160</v>
      </c>
      <c r="C692" s="50" t="s">
        <v>261</v>
      </c>
      <c r="D692" s="49" t="s">
        <v>809</v>
      </c>
      <c r="E692" s="53" t="s">
        <v>348</v>
      </c>
      <c r="F692" s="52" t="s">
        <v>56</v>
      </c>
      <c r="G692" s="52" t="n">
        <v>4</v>
      </c>
      <c r="H692" s="52" t="n">
        <v>6</v>
      </c>
      <c r="I692" s="53" t="n">
        <v>4044.71</v>
      </c>
      <c r="J692" s="53" t="n">
        <v>3028.01</v>
      </c>
      <c r="K692" s="53" t="n">
        <v>1016.7</v>
      </c>
      <c r="L692" s="51" t="n">
        <v>153</v>
      </c>
      <c r="M692" s="54" t="n">
        <f aca="false" ca="false" dt2D="false" dtr="false" t="normal">SUM(N692:R692)</f>
        <v>21608499.539999995</v>
      </c>
      <c r="N692" s="54" t="n"/>
      <c r="O692" s="54" t="n">
        <v>1508064.85</v>
      </c>
      <c r="P692" s="54" t="n">
        <v>0</v>
      </c>
      <c r="Q692" s="54" t="n">
        <v>771844.2492</v>
      </c>
      <c r="R692" s="54" t="n">
        <v>19328590.4408</v>
      </c>
      <c r="S692" s="54" t="n">
        <f aca="false" ca="false" dt2D="false" dtr="false" t="normal">+Z692-M692</f>
        <v>0</v>
      </c>
      <c r="T692" s="54" t="n">
        <f aca="false" ca="false" dt2D="false" dtr="false" t="normal">$M692/($J692+$K692)</f>
        <v>5342.410096150279</v>
      </c>
      <c r="U692" s="54" t="n">
        <f aca="false" ca="false" dt2D="false" dtr="false" t="normal">$M692/($J692+$K692)</f>
        <v>5342.410096150279</v>
      </c>
      <c r="V692" s="52" t="n">
        <v>2027</v>
      </c>
      <c r="W692" s="56" t="n">
        <v>0</v>
      </c>
      <c r="X692" s="56" t="n">
        <f aca="false" ca="false" dt2D="false" dtr="false" t="normal">+(J692*12.71+K692*25.41)*12</f>
        <v>771844.2492000001</v>
      </c>
      <c r="Y692" s="56" t="n">
        <f aca="false" ca="false" dt2D="false" dtr="false" t="normal">+(J692*12.71+K692*25.41)*12*30-'[3]Лист1'!$AQ$169</f>
        <v>21040497.916000005</v>
      </c>
      <c r="Z692" s="72" t="n">
        <f aca="false" ca="true" dt2D="false" dtr="false" t="normal">SUBTOTAL(9, AA692:AO692)</f>
        <v>21608499.54</v>
      </c>
      <c r="AA692" s="58" t="n"/>
      <c r="AB692" s="63" t="n"/>
      <c r="AC692" s="58" t="n"/>
      <c r="AD692" s="63" t="n"/>
      <c r="AE692" s="58" t="n"/>
      <c r="AF692" s="58" t="n"/>
      <c r="AG692" s="58" t="n">
        <v>0</v>
      </c>
      <c r="AH692" s="58" t="n"/>
      <c r="AI692" s="58" t="n"/>
      <c r="AJ692" s="58" t="n"/>
      <c r="AK692" s="58" t="n">
        <v>17235684.33</v>
      </c>
      <c r="AL692" s="58" t="n"/>
      <c r="AM692" s="58" t="n">
        <v>3430691.07</v>
      </c>
      <c r="AN692" s="58" t="n">
        <v>325640.01</v>
      </c>
      <c r="AO692" s="58" t="n">
        <v>616484.13</v>
      </c>
      <c r="AP692" s="4" t="n">
        <f aca="false" ca="false" dt2D="false" dtr="false" t="normal">COUNTIF(AA692:AL692, "&gt;0")</f>
        <v>1</v>
      </c>
      <c r="AQ692" s="4" t="n">
        <f aca="false" ca="false" dt2D="false" dtr="false" t="normal">COUNTIF(AM692:AO692, "&gt;0")</f>
        <v>3</v>
      </c>
      <c r="AR692" s="4" t="n">
        <f aca="false" ca="false" dt2D="false" dtr="false" t="normal">+AP692+AQ692</f>
        <v>4</v>
      </c>
    </row>
    <row customHeight="true" ht="12.75" outlineLevel="0" r="693">
      <c r="A693" s="49" t="n">
        <f aca="false" ca="false" dt2D="false" dtr="false" t="normal">+A692+1</f>
        <v>667</v>
      </c>
      <c r="B693" s="49" t="n">
        <f aca="false" ca="false" dt2D="false" dtr="false" t="normal">+B692+1</f>
        <v>161</v>
      </c>
      <c r="C693" s="50" t="s">
        <v>261</v>
      </c>
      <c r="D693" s="49" t="s">
        <v>810</v>
      </c>
      <c r="E693" s="53" t="s">
        <v>355</v>
      </c>
      <c r="F693" s="52" t="s">
        <v>56</v>
      </c>
      <c r="G693" s="52" t="n">
        <v>4</v>
      </c>
      <c r="H693" s="52" t="n">
        <v>6</v>
      </c>
      <c r="I693" s="53" t="n">
        <v>3902.1</v>
      </c>
      <c r="J693" s="53" t="n">
        <v>3172.6</v>
      </c>
      <c r="K693" s="53" t="n">
        <v>729.5</v>
      </c>
      <c r="L693" s="51" t="n">
        <v>158</v>
      </c>
      <c r="M693" s="54" t="n">
        <f aca="false" ca="false" dt2D="false" dtr="false" t="normal">SUM(N693:R693)</f>
        <v>19958786.290000003</v>
      </c>
      <c r="N693" s="54" t="n"/>
      <c r="O693" s="54" t="n">
        <v>1191882.72</v>
      </c>
      <c r="P693" s="54" t="n">
        <v>0</v>
      </c>
      <c r="Q693" s="54" t="n">
        <v>706324.092</v>
      </c>
      <c r="R693" s="54" t="n">
        <v>18060579.478</v>
      </c>
      <c r="S693" s="54" t="n">
        <f aca="false" ca="false" dt2D="false" dtr="false" t="normal">+Z693-M693</f>
        <v>0</v>
      </c>
      <c r="T693" s="54" t="n">
        <f aca="false" ca="false" dt2D="false" dtr="false" t="normal">$M693/($J693+$K693)</f>
        <v>5114.883342302864</v>
      </c>
      <c r="U693" s="54" t="n">
        <f aca="false" ca="false" dt2D="false" dtr="false" t="normal">$M693/($J693+$K693)</f>
        <v>5114.883342302864</v>
      </c>
      <c r="V693" s="52" t="n">
        <v>2027</v>
      </c>
      <c r="W693" s="56" t="n">
        <v>0</v>
      </c>
      <c r="X693" s="56" t="n">
        <f aca="false" ca="false" dt2D="false" dtr="false" t="normal">+(J693*12.71+K693*25.41)*12</f>
        <v>706324.092</v>
      </c>
      <c r="Y693" s="56" t="n">
        <f aca="false" ca="false" dt2D="false" dtr="false" t="normal">+(J693*12.71+K693*25.41)*12*30-'[3]Лист1'!$AQ$170</f>
        <v>19805703.24</v>
      </c>
      <c r="Z693" s="72" t="n">
        <f aca="false" ca="true" dt2D="false" dtr="false" t="normal">SUBTOTAL(9, AA693:AO693)</f>
        <v>19958786.290000003</v>
      </c>
      <c r="AA693" s="58" t="n"/>
      <c r="AB693" s="63" t="n"/>
      <c r="AC693" s="58" t="n"/>
      <c r="AD693" s="58" t="n"/>
      <c r="AE693" s="58" t="n"/>
      <c r="AF693" s="58" t="n"/>
      <c r="AG693" s="58" t="n">
        <v>0</v>
      </c>
      <c r="AH693" s="58" t="n"/>
      <c r="AI693" s="58" t="n"/>
      <c r="AJ693" s="58" t="n"/>
      <c r="AK693" s="58" t="n">
        <v>16627981.69</v>
      </c>
      <c r="AL693" s="58" t="n"/>
      <c r="AM693" s="58" t="n">
        <v>2581098.68</v>
      </c>
      <c r="AN693" s="58" t="n">
        <v>258109.87</v>
      </c>
      <c r="AO693" s="58" t="n">
        <v>491596.05</v>
      </c>
      <c r="AP693" s="4" t="n">
        <f aca="false" ca="false" dt2D="false" dtr="false" t="normal">COUNTIF(AA693:AL693, "&gt;0")</f>
        <v>1</v>
      </c>
      <c r="AQ693" s="4" t="n">
        <f aca="false" ca="false" dt2D="false" dtr="false" t="normal">COUNTIF(AM693:AO693, "&gt;0")</f>
        <v>3</v>
      </c>
      <c r="AR693" s="4" t="n">
        <f aca="false" ca="false" dt2D="false" dtr="false" t="normal">+AP693+AQ693</f>
        <v>4</v>
      </c>
    </row>
    <row customHeight="true" ht="13.5" outlineLevel="0" r="694">
      <c r="A694" s="49" t="n">
        <f aca="false" ca="false" dt2D="false" dtr="false" t="normal">+A693+1</f>
        <v>668</v>
      </c>
      <c r="B694" s="49" t="n">
        <f aca="false" ca="false" dt2D="false" dtr="false" t="normal">+B693+1</f>
        <v>162</v>
      </c>
      <c r="C694" s="50" t="s">
        <v>261</v>
      </c>
      <c r="D694" s="49" t="s">
        <v>811</v>
      </c>
      <c r="E694" s="53" t="s">
        <v>75</v>
      </c>
      <c r="F694" s="52" t="s">
        <v>56</v>
      </c>
      <c r="G694" s="52" t="n">
        <v>9</v>
      </c>
      <c r="H694" s="52" t="n">
        <v>1</v>
      </c>
      <c r="I694" s="53" t="n">
        <v>2002.9</v>
      </c>
      <c r="J694" s="53" t="n">
        <v>2002.9</v>
      </c>
      <c r="K694" s="53" t="n">
        <v>0</v>
      </c>
      <c r="L694" s="51" t="n">
        <v>70</v>
      </c>
      <c r="M694" s="54" t="n">
        <f aca="false" ca="false" dt2D="false" dtr="false" t="normal">SUM(N694:R694)</f>
        <v>3591360</v>
      </c>
      <c r="N694" s="54" t="n"/>
      <c r="O694" s="54" t="n">
        <v>1634234.28</v>
      </c>
      <c r="P694" s="54" t="n">
        <v>0</v>
      </c>
      <c r="Q694" s="54" t="n">
        <v>405947.772</v>
      </c>
      <c r="R694" s="54" t="n">
        <v>1551177.948</v>
      </c>
      <c r="S694" s="54" t="n">
        <f aca="false" ca="false" dt2D="false" dtr="false" t="normal">+Z694-M694</f>
        <v>0</v>
      </c>
      <c r="T694" s="54" t="n">
        <f aca="false" ca="false" dt2D="false" dtr="false" t="normal">$M694/($J694+$K694)</f>
        <v>1793.0800339507714</v>
      </c>
      <c r="U694" s="54" t="n">
        <f aca="false" ca="false" dt2D="false" dtr="false" t="normal">$M694/($J694+$K694)</f>
        <v>1793.0800339507714</v>
      </c>
      <c r="V694" s="52" t="n">
        <v>2027</v>
      </c>
      <c r="W694" s="56" t="n">
        <v>0</v>
      </c>
      <c r="X694" s="56" t="n">
        <f aca="false" ca="false" dt2D="false" dtr="false" t="normal">+(J694*16.89+K694*28.62)*12</f>
        <v>405947.772</v>
      </c>
      <c r="Y694" s="56" t="n">
        <f aca="false" ca="false" dt2D="false" dtr="false" t="normal">+(J694*16.89+K694*28.62)*12*30-'[3]Лист1'!$AQ$171</f>
        <v>7193443.640000001</v>
      </c>
      <c r="Z694" s="72" t="n">
        <f aca="false" ca="true" dt2D="false" dtr="false" t="normal">SUBTOTAL(9, AA694:AO694)</f>
        <v>3591360</v>
      </c>
      <c r="AA694" s="58" t="n"/>
      <c r="AB694" s="58" t="n"/>
      <c r="AC694" s="58" t="n"/>
      <c r="AD694" s="58" t="n"/>
      <c r="AE694" s="58" t="n"/>
      <c r="AF694" s="58" t="n"/>
      <c r="AG694" s="58" t="n">
        <v>0</v>
      </c>
      <c r="AH694" s="58" t="n">
        <v>3373924.70016</v>
      </c>
      <c r="AI694" s="58" t="n"/>
      <c r="AJ694" s="58" t="n"/>
      <c r="AK694" s="58" t="n"/>
      <c r="AL694" s="58" t="n"/>
      <c r="AM694" s="58" t="n">
        <v>107740.8</v>
      </c>
      <c r="AN694" s="58" t="n">
        <v>35913.6</v>
      </c>
      <c r="AO694" s="58" t="n">
        <v>73780.89984</v>
      </c>
      <c r="AP694" s="4" t="n">
        <f aca="false" ca="false" dt2D="false" dtr="false" t="normal">COUNTIF(AA694:AL694, "&gt;0")</f>
        <v>1</v>
      </c>
      <c r="AQ694" s="4" t="n">
        <f aca="false" ca="false" dt2D="false" dtr="false" t="normal">COUNTIF(AM694:AO694, "&gt;0")</f>
        <v>3</v>
      </c>
      <c r="AR694" s="4" t="n">
        <f aca="false" ca="false" dt2D="false" dtr="false" t="normal">+AP694+AQ694</f>
        <v>4</v>
      </c>
    </row>
    <row customHeight="true" ht="14.25" outlineLevel="0" r="695">
      <c r="A695" s="49" t="n">
        <f aca="false" ca="false" dt2D="false" dtr="false" t="normal">+A694+1</f>
        <v>669</v>
      </c>
      <c r="B695" s="49" t="n">
        <f aca="false" ca="false" dt2D="false" dtr="false" t="normal">+B694+1</f>
        <v>163</v>
      </c>
      <c r="C695" s="50" t="s">
        <v>261</v>
      </c>
      <c r="D695" s="49" t="s">
        <v>812</v>
      </c>
      <c r="E695" s="53" t="s">
        <v>348</v>
      </c>
      <c r="F695" s="52" t="s">
        <v>56</v>
      </c>
      <c r="G695" s="52" t="n">
        <v>4</v>
      </c>
      <c r="H695" s="52" t="n">
        <v>6</v>
      </c>
      <c r="I695" s="53" t="n">
        <v>3422.1</v>
      </c>
      <c r="J695" s="53" t="n">
        <v>2937.8</v>
      </c>
      <c r="K695" s="53" t="n">
        <v>484.3</v>
      </c>
      <c r="L695" s="51" t="n">
        <v>155</v>
      </c>
      <c r="M695" s="54" t="n">
        <f aca="false" ca="false" dt2D="false" dtr="false" t="normal">SUM(N695:R695)</f>
        <v>4915401.779999999</v>
      </c>
      <c r="N695" s="54" t="n"/>
      <c r="O695" s="54" t="n">
        <v>0</v>
      </c>
      <c r="P695" s="54" t="n">
        <v>0</v>
      </c>
      <c r="Q695" s="54" t="n">
        <v>1383145.812</v>
      </c>
      <c r="R695" s="54" t="n">
        <v>3532255.968</v>
      </c>
      <c r="S695" s="54" t="n">
        <f aca="false" ca="false" dt2D="false" dtr="false" t="normal">+Z695-M695</f>
        <v>0</v>
      </c>
      <c r="T695" s="54" t="n">
        <f aca="false" ca="false" dt2D="false" dtr="false" t="normal">$M695/($J695+$K695)</f>
        <v>1436.3700008766543</v>
      </c>
      <c r="U695" s="54" t="n">
        <f aca="false" ca="false" dt2D="false" dtr="false" t="normal">$M695/($J695+$K695)</f>
        <v>1436.3700008766543</v>
      </c>
      <c r="V695" s="52" t="n">
        <v>2027</v>
      </c>
      <c r="W695" s="56" t="n">
        <v>787399.8</v>
      </c>
      <c r="X695" s="56" t="n">
        <f aca="false" ca="false" dt2D="false" dtr="false" t="normal">+(J695*12.71+K695*25.41)*12</f>
        <v>595746.0120000001</v>
      </c>
      <c r="Y695" s="56" t="n">
        <f aca="false" ca="false" dt2D="false" dtr="false" t="normal">+(J695*12.71+K695*25.41)*12*30</f>
        <v>17872380.360000003</v>
      </c>
      <c r="Z695" s="72" t="n">
        <f aca="false" ca="true" dt2D="false" dtr="false" t="normal">SUBTOTAL(9, AA695:AO695)</f>
        <v>4915401.779999999</v>
      </c>
      <c r="AA695" s="58" t="n"/>
      <c r="AB695" s="58" t="n"/>
      <c r="AC695" s="58" t="n"/>
      <c r="AD695" s="58" t="n">
        <v>4136782.48</v>
      </c>
      <c r="AE695" s="58" t="n"/>
      <c r="AF695" s="58" t="n"/>
      <c r="AG695" s="58" t="n">
        <v>0</v>
      </c>
      <c r="AH695" s="58" t="n"/>
      <c r="AI695" s="58" t="n"/>
      <c r="AJ695" s="58" t="n"/>
      <c r="AK695" s="58" t="n"/>
      <c r="AL695" s="58" t="n"/>
      <c r="AM695" s="58" t="n">
        <v>639002.23</v>
      </c>
      <c r="AN695" s="58" t="n">
        <v>49154.02</v>
      </c>
      <c r="AO695" s="58" t="n">
        <v>90463.05</v>
      </c>
      <c r="AP695" s="4" t="n">
        <f aca="false" ca="false" dt2D="false" dtr="false" t="normal">COUNTIF(AA695:AL695, "&gt;0")</f>
        <v>1</v>
      </c>
      <c r="AQ695" s="4" t="n">
        <f aca="false" ca="false" dt2D="false" dtr="false" t="normal">COUNTIF(AM695:AO695, "&gt;0")</f>
        <v>3</v>
      </c>
      <c r="AR695" s="4" t="n">
        <f aca="false" ca="false" dt2D="false" dtr="false" t="normal">+AP695+AQ695</f>
        <v>4</v>
      </c>
    </row>
    <row customHeight="true" ht="14.25" outlineLevel="0" r="696">
      <c r="A696" s="49" t="n">
        <f aca="false" ca="false" dt2D="false" dtr="false" t="normal">+A695+1</f>
        <v>670</v>
      </c>
      <c r="B696" s="49" t="n">
        <f aca="false" ca="false" dt2D="false" dtr="false" t="normal">+B695+1</f>
        <v>164</v>
      </c>
      <c r="C696" s="50" t="s">
        <v>261</v>
      </c>
      <c r="D696" s="49" t="s">
        <v>813</v>
      </c>
      <c r="E696" s="53" t="s">
        <v>94</v>
      </c>
      <c r="F696" s="52" t="s">
        <v>56</v>
      </c>
      <c r="G696" s="52" t="n">
        <v>9</v>
      </c>
      <c r="H696" s="52" t="n">
        <v>1</v>
      </c>
      <c r="I696" s="53" t="n">
        <v>2059.6</v>
      </c>
      <c r="J696" s="53" t="n">
        <v>2006.2</v>
      </c>
      <c r="K696" s="53" t="n">
        <v>53.3999999999999</v>
      </c>
      <c r="L696" s="51" t="n">
        <v>74</v>
      </c>
      <c r="M696" s="54" t="n">
        <f aca="false" ca="false" dt2D="false" dtr="false" t="normal">SUM(N696:R696)</f>
        <v>8672800.139999999</v>
      </c>
      <c r="N696" s="54" t="n"/>
      <c r="O696" s="54" t="n">
        <v>4072773.2</v>
      </c>
      <c r="P696" s="54" t="n">
        <v>0</v>
      </c>
      <c r="Q696" s="54" t="n">
        <v>424956.312</v>
      </c>
      <c r="R696" s="54" t="n">
        <v>4175070.628</v>
      </c>
      <c r="S696" s="54" t="n">
        <f aca="false" ca="false" dt2D="false" dtr="false" t="normal">+Z696-M696</f>
        <v>0</v>
      </c>
      <c r="T696" s="54" t="n">
        <f aca="false" ca="false" dt2D="false" dtr="false" t="normal">$M696/($J696+$K696)</f>
        <v>4210.914808700718</v>
      </c>
      <c r="U696" s="54" t="n">
        <f aca="false" ca="false" dt2D="false" dtr="false" t="normal">$M696/($J696+$K696)</f>
        <v>4210.914808700718</v>
      </c>
      <c r="V696" s="52" t="n">
        <v>2027</v>
      </c>
      <c r="W696" s="56" t="n">
        <v>0</v>
      </c>
      <c r="X696" s="56" t="n">
        <f aca="false" ca="false" dt2D="false" dtr="false" t="normal">+(J696*16.89+K696*28.62)*12</f>
        <v>424956.312</v>
      </c>
      <c r="Y696" s="56" t="n">
        <f aca="false" ca="false" dt2D="false" dtr="false" t="normal">+(J696*16.89+K696*28.62)*12*30-'[3]Лист1'!$AQ$206</f>
        <v>11603987.94</v>
      </c>
      <c r="Z696" s="72" t="n">
        <f aca="false" ca="true" dt2D="false" dtr="false" t="normal">SUBTOTAL(9, AA696:AO696)</f>
        <v>8672800.139999999</v>
      </c>
      <c r="AA696" s="58" t="n"/>
      <c r="AB696" s="58" t="n"/>
      <c r="AC696" s="58" t="n">
        <v>2946523.57</v>
      </c>
      <c r="AD696" s="58" t="n">
        <v>2134916.57</v>
      </c>
      <c r="AE696" s="58" t="n"/>
      <c r="AF696" s="58" t="n"/>
      <c r="AG696" s="58" t="n">
        <v>0</v>
      </c>
      <c r="AH696" s="58" t="n">
        <v>3373924.70016</v>
      </c>
      <c r="AI696" s="58" t="n"/>
      <c r="AJ696" s="58" t="n"/>
      <c r="AK696" s="58" t="n"/>
      <c r="AL696" s="58" t="n"/>
      <c r="AM696" s="58" t="n">
        <v>107740.8</v>
      </c>
      <c r="AN696" s="58" t="n">
        <v>35913.6</v>
      </c>
      <c r="AO696" s="58" t="n">
        <v>73780.89984</v>
      </c>
      <c r="AP696" s="4" t="n">
        <f aca="false" ca="false" dt2D="false" dtr="false" t="normal">COUNTIF(AA696:AL696, "&gt;0")</f>
        <v>3</v>
      </c>
      <c r="AQ696" s="4" t="n">
        <f aca="false" ca="false" dt2D="false" dtr="false" t="normal">COUNTIF(AM696:AO696, "&gt;0")</f>
        <v>3</v>
      </c>
      <c r="AR696" s="4" t="n">
        <f aca="false" ca="false" dt2D="false" dtr="false" t="normal">+AP696+AQ696</f>
        <v>6</v>
      </c>
    </row>
    <row customHeight="true" ht="13.5" outlineLevel="0" r="697">
      <c r="A697" s="49" t="n">
        <f aca="false" ca="false" dt2D="false" dtr="false" t="normal">+A696+1</f>
        <v>671</v>
      </c>
      <c r="B697" s="49" t="n">
        <f aca="false" ca="false" dt2D="false" dtr="false" t="normal">+B696+1</f>
        <v>165</v>
      </c>
      <c r="C697" s="50" t="s">
        <v>261</v>
      </c>
      <c r="D697" s="49" t="s">
        <v>814</v>
      </c>
      <c r="E697" s="53" t="s">
        <v>75</v>
      </c>
      <c r="F697" s="52" t="s">
        <v>56</v>
      </c>
      <c r="G697" s="52" t="n">
        <v>9</v>
      </c>
      <c r="H697" s="52" t="n">
        <v>1</v>
      </c>
      <c r="I697" s="53" t="n">
        <v>2239.58</v>
      </c>
      <c r="J697" s="53" t="n">
        <v>1885.78</v>
      </c>
      <c r="K697" s="53" t="n">
        <v>353.8</v>
      </c>
      <c r="L697" s="51" t="n">
        <v>71</v>
      </c>
      <c r="M697" s="54" t="n">
        <f aca="false" ca="false" dt2D="false" dtr="false" t="normal">SUM(N697:R697)</f>
        <v>3591360</v>
      </c>
      <c r="N697" s="54" t="n"/>
      <c r="O697" s="54" t="n">
        <v>0</v>
      </c>
      <c r="P697" s="54" t="n">
        <v>0</v>
      </c>
      <c r="Q697" s="54" t="n">
        <v>503718.9624</v>
      </c>
      <c r="R697" s="54" t="n">
        <v>3087641.0376</v>
      </c>
      <c r="S697" s="54" t="n">
        <f aca="false" ca="false" dt2D="false" dtr="false" t="normal">+Z697-M697</f>
        <v>0</v>
      </c>
      <c r="T697" s="54" t="n">
        <f aca="false" ca="false" dt2D="false" dtr="false" t="normal">$M697/($J697+$K697)</f>
        <v>1603.5863867332268</v>
      </c>
      <c r="U697" s="54" t="n">
        <f aca="false" ca="false" dt2D="false" dtr="false" t="normal">$M697/($J697+$K697)</f>
        <v>1603.5863867332268</v>
      </c>
      <c r="V697" s="52" t="n">
        <v>2027</v>
      </c>
      <c r="W697" s="56" t="n">
        <v>0</v>
      </c>
      <c r="X697" s="56" t="n">
        <f aca="false" ca="false" dt2D="false" dtr="false" t="normal">+(J697*16.89+K697*28.62)*12</f>
        <v>503718.96239999996</v>
      </c>
      <c r="Y697" s="56" t="n">
        <f aca="false" ca="false" dt2D="false" dtr="false" t="normal">+(J697*16.89+K697*28.62)*12*30-'[3]Лист1'!$AQ$207</f>
        <v>12300198.272</v>
      </c>
      <c r="Z697" s="72" t="n">
        <f aca="false" ca="true" dt2D="false" dtr="false" t="normal">SUBTOTAL(9, AA697:AO697)</f>
        <v>3591360</v>
      </c>
      <c r="AA697" s="58" t="n"/>
      <c r="AB697" s="58" t="n"/>
      <c r="AC697" s="58" t="n"/>
      <c r="AD697" s="58" t="n"/>
      <c r="AE697" s="58" t="n"/>
      <c r="AF697" s="58" t="n"/>
      <c r="AG697" s="58" t="n">
        <v>0</v>
      </c>
      <c r="AH697" s="58" t="n">
        <v>3373924.70016</v>
      </c>
      <c r="AI697" s="58" t="n"/>
      <c r="AJ697" s="58" t="n"/>
      <c r="AK697" s="58" t="n"/>
      <c r="AL697" s="58" t="n"/>
      <c r="AM697" s="58" t="n">
        <v>107740.8</v>
      </c>
      <c r="AN697" s="58" t="n">
        <v>35913.6</v>
      </c>
      <c r="AO697" s="58" t="n">
        <v>73780.89984</v>
      </c>
      <c r="AP697" s="4" t="n">
        <f aca="false" ca="false" dt2D="false" dtr="false" t="normal">COUNTIF(AA697:AL697, "&gt;0")</f>
        <v>1</v>
      </c>
      <c r="AQ697" s="4" t="n">
        <f aca="false" ca="false" dt2D="false" dtr="false" t="normal">COUNTIF(AM697:AO697, "&gt;0")</f>
        <v>3</v>
      </c>
      <c r="AR697" s="4" t="n">
        <f aca="false" ca="false" dt2D="false" dtr="false" t="normal">+AP697+AQ697</f>
        <v>4</v>
      </c>
    </row>
    <row customHeight="true" ht="13.5" outlineLevel="0" r="698">
      <c r="A698" s="49" t="n">
        <f aca="false" ca="false" dt2D="false" dtr="false" t="normal">+A697+1</f>
        <v>672</v>
      </c>
      <c r="B698" s="49" t="n">
        <f aca="false" ca="false" dt2D="false" dtr="false" t="normal">+B697+1</f>
        <v>166</v>
      </c>
      <c r="C698" s="50" t="s">
        <v>261</v>
      </c>
      <c r="D698" s="49" t="s">
        <v>815</v>
      </c>
      <c r="E698" s="53" t="s">
        <v>75</v>
      </c>
      <c r="F698" s="52" t="s">
        <v>56</v>
      </c>
      <c r="G698" s="52" t="n">
        <v>9</v>
      </c>
      <c r="H698" s="52" t="n">
        <v>1</v>
      </c>
      <c r="I698" s="53" t="n">
        <v>1883.1</v>
      </c>
      <c r="J698" s="53" t="n">
        <v>1765</v>
      </c>
      <c r="K698" s="53" t="n">
        <v>118.1</v>
      </c>
      <c r="L698" s="51" t="n">
        <v>71</v>
      </c>
      <c r="M698" s="54" t="n">
        <f aca="false" ca="false" dt2D="false" dtr="false" t="normal">SUM(N698:R698)</f>
        <v>3591360</v>
      </c>
      <c r="N698" s="54" t="n"/>
      <c r="O698" s="54" t="n">
        <v>0</v>
      </c>
      <c r="P698" s="54" t="n">
        <v>0</v>
      </c>
      <c r="Q698" s="54" t="n">
        <v>398290.464</v>
      </c>
      <c r="R698" s="54" t="n">
        <v>3193069.536</v>
      </c>
      <c r="S698" s="54" t="n">
        <f aca="false" ca="false" dt2D="false" dtr="false" t="normal">+Z698-M698</f>
        <v>0</v>
      </c>
      <c r="T698" s="54" t="n">
        <f aca="false" ca="false" dt2D="false" dtr="false" t="normal">$M698/($J698+$K698)</f>
        <v>1907.1530986139876</v>
      </c>
      <c r="U698" s="54" t="n">
        <f aca="false" ca="false" dt2D="false" dtr="false" t="normal">$M698/($J698+$K698)</f>
        <v>1907.1530986139876</v>
      </c>
      <c r="V698" s="52" t="n">
        <v>2027</v>
      </c>
      <c r="W698" s="56" t="n">
        <v>0</v>
      </c>
      <c r="X698" s="56" t="n">
        <f aca="false" ca="false" dt2D="false" dtr="false" t="normal">+(J698*16.89+K698*28.62)*12</f>
        <v>398290.46400000004</v>
      </c>
      <c r="Y698" s="56" t="n">
        <f aca="false" ca="false" dt2D="false" dtr="false" t="normal">+(J698*16.89+K698*28.62)*12*30-'[3]Лист1'!$AQ$209</f>
        <v>8626845.410000002</v>
      </c>
      <c r="Z698" s="72" t="n">
        <f aca="false" ca="true" dt2D="false" dtr="false" t="normal">SUBTOTAL(9, AA698:AO698)</f>
        <v>3591360</v>
      </c>
      <c r="AA698" s="58" t="n"/>
      <c r="AB698" s="58" t="n"/>
      <c r="AC698" s="58" t="n"/>
      <c r="AD698" s="58" t="n"/>
      <c r="AE698" s="58" t="n"/>
      <c r="AF698" s="58" t="n"/>
      <c r="AG698" s="58" t="n">
        <v>0</v>
      </c>
      <c r="AH698" s="58" t="n">
        <v>3373924.70016</v>
      </c>
      <c r="AI698" s="58" t="n"/>
      <c r="AJ698" s="58" t="n"/>
      <c r="AK698" s="58" t="n"/>
      <c r="AL698" s="58" t="n"/>
      <c r="AM698" s="58" t="n">
        <v>107740.8</v>
      </c>
      <c r="AN698" s="58" t="n">
        <v>35913.6</v>
      </c>
      <c r="AO698" s="58" t="n">
        <v>73780.89984</v>
      </c>
      <c r="AP698" s="4" t="n">
        <f aca="false" ca="false" dt2D="false" dtr="false" t="normal">COUNTIF(AA698:AL698, "&gt;0")</f>
        <v>1</v>
      </c>
      <c r="AQ698" s="4" t="n">
        <f aca="false" ca="false" dt2D="false" dtr="false" t="normal">COUNTIF(AM698:AO698, "&gt;0")</f>
        <v>3</v>
      </c>
      <c r="AR698" s="4" t="n">
        <f aca="false" ca="false" dt2D="false" dtr="false" t="normal">+AP698+AQ698</f>
        <v>4</v>
      </c>
    </row>
    <row customHeight="true" ht="12.75" outlineLevel="0" r="699">
      <c r="A699" s="49" t="n">
        <f aca="false" ca="false" dt2D="false" dtr="false" t="normal">+A698+1</f>
        <v>673</v>
      </c>
      <c r="B699" s="49" t="n">
        <f aca="false" ca="false" dt2D="false" dtr="false" t="normal">+B698+1</f>
        <v>167</v>
      </c>
      <c r="C699" s="50" t="s">
        <v>261</v>
      </c>
      <c r="D699" s="49" t="s">
        <v>816</v>
      </c>
      <c r="E699" s="53" t="s">
        <v>125</v>
      </c>
      <c r="F699" s="52" t="s">
        <v>56</v>
      </c>
      <c r="G699" s="52" t="n">
        <v>9</v>
      </c>
      <c r="H699" s="52" t="n">
        <v>2</v>
      </c>
      <c r="I699" s="53" t="n">
        <v>7324.41</v>
      </c>
      <c r="J699" s="53" t="n">
        <v>7324.41</v>
      </c>
      <c r="K699" s="53" t="n">
        <v>0</v>
      </c>
      <c r="L699" s="51" t="n">
        <v>272</v>
      </c>
      <c r="M699" s="54" t="n">
        <f aca="false" ca="false" dt2D="false" dtr="false" t="normal">SUM(N699:R699)</f>
        <v>7182720</v>
      </c>
      <c r="N699" s="54" t="n"/>
      <c r="O699" s="54" t="n">
        <v>1124645.93</v>
      </c>
      <c r="P699" s="54" t="n">
        <v>0</v>
      </c>
      <c r="Q699" s="54" t="n">
        <v>1484511.4188</v>
      </c>
      <c r="R699" s="54" t="n">
        <v>4573562.6512</v>
      </c>
      <c r="S699" s="54" t="n">
        <f aca="false" ca="false" dt2D="false" dtr="false" t="normal">+Z699-M699</f>
        <v>0</v>
      </c>
      <c r="T699" s="54" t="n">
        <f aca="false" ca="false" dt2D="false" dtr="false" t="normal">$M699/($J699+$K699)</f>
        <v>980.6550971341037</v>
      </c>
      <c r="U699" s="54" t="n">
        <f aca="false" ca="false" dt2D="false" dtr="false" t="normal">$M699/($J699+$K699)</f>
        <v>980.6550971341037</v>
      </c>
      <c r="V699" s="52" t="n">
        <v>2027</v>
      </c>
      <c r="W699" s="56" t="n">
        <v>0</v>
      </c>
      <c r="X699" s="56" t="n">
        <f aca="false" ca="false" dt2D="false" dtr="false" t="normal">+(J699*16.89+K699*28.62)*12</f>
        <v>1484511.4188</v>
      </c>
      <c r="Y699" s="56" t="n">
        <f aca="false" ca="false" dt2D="false" dtr="false" t="normal">+(J699*16.89+K699*28.62)*12*30-'[3]Лист1'!$AQ$231</f>
        <v>16129436.644000001</v>
      </c>
      <c r="Z699" s="72" t="n">
        <f aca="false" ca="true" dt2D="false" dtr="false" t="normal">SUBTOTAL(9, AA699:AO699)</f>
        <v>7182720</v>
      </c>
      <c r="AA699" s="58" t="n"/>
      <c r="AB699" s="58" t="n"/>
      <c r="AC699" s="58" t="n"/>
      <c r="AD699" s="58" t="n"/>
      <c r="AE699" s="58" t="n"/>
      <c r="AF699" s="58" t="n"/>
      <c r="AG699" s="58" t="n">
        <v>0</v>
      </c>
      <c r="AH699" s="58" t="n">
        <v>6747849.40032</v>
      </c>
      <c r="AI699" s="58" t="n"/>
      <c r="AJ699" s="58" t="n"/>
      <c r="AK699" s="58" t="n"/>
      <c r="AL699" s="58" t="n"/>
      <c r="AM699" s="58" t="n">
        <v>215481.6</v>
      </c>
      <c r="AN699" s="58" t="n">
        <v>71827.2</v>
      </c>
      <c r="AO699" s="58" t="n">
        <v>147561.79968</v>
      </c>
      <c r="AP699" s="4" t="n">
        <f aca="false" ca="false" dt2D="false" dtr="false" t="normal">COUNTIF(AA699:AL699, "&gt;0")</f>
        <v>1</v>
      </c>
      <c r="AQ699" s="4" t="n">
        <f aca="false" ca="false" dt2D="false" dtr="false" t="normal">COUNTIF(AM699:AO699, "&gt;0")</f>
        <v>3</v>
      </c>
      <c r="AR699" s="4" t="n">
        <f aca="false" ca="false" dt2D="false" dtr="false" t="normal">+AP699+AQ699</f>
        <v>4</v>
      </c>
    </row>
    <row customHeight="true" ht="12.75" outlineLevel="0" r="700">
      <c r="A700" s="49" t="n">
        <f aca="false" ca="false" dt2D="false" dtr="false" t="normal">+A699+1</f>
        <v>674</v>
      </c>
      <c r="B700" s="49" t="n">
        <f aca="false" ca="false" dt2D="false" dtr="false" t="normal">+B699+1</f>
        <v>168</v>
      </c>
      <c r="C700" s="50" t="s">
        <v>261</v>
      </c>
      <c r="D700" s="49" t="s">
        <v>817</v>
      </c>
      <c r="E700" s="53" t="s">
        <v>193</v>
      </c>
      <c r="F700" s="52" t="s">
        <v>56</v>
      </c>
      <c r="G700" s="52" t="n">
        <v>4</v>
      </c>
      <c r="H700" s="52" t="n">
        <v>3</v>
      </c>
      <c r="I700" s="53" t="n">
        <v>2042.4</v>
      </c>
      <c r="J700" s="53" t="n">
        <v>2042.4</v>
      </c>
      <c r="K700" s="53" t="n">
        <v>0</v>
      </c>
      <c r="L700" s="51" t="n">
        <v>112</v>
      </c>
      <c r="M700" s="54" t="n">
        <f aca="false" ca="false" dt2D="false" dtr="false" t="normal">SUM(N700:R700)</f>
        <v>2242984.0999999996</v>
      </c>
      <c r="N700" s="54" t="n"/>
      <c r="O700" s="54" t="n">
        <v>0</v>
      </c>
      <c r="P700" s="54" t="n">
        <v>0</v>
      </c>
      <c r="Q700" s="54" t="n">
        <v>481285.108</v>
      </c>
      <c r="R700" s="54" t="n">
        <v>1761698.992</v>
      </c>
      <c r="S700" s="54" t="n">
        <f aca="false" ca="false" dt2D="false" dtr="false" t="normal">+Z700-M700</f>
        <v>0</v>
      </c>
      <c r="T700" s="54" t="n">
        <f aca="false" ca="false" dt2D="false" dtr="false" t="normal">$M700/($J700+$K700)</f>
        <v>1098.2099980415196</v>
      </c>
      <c r="U700" s="54" t="n">
        <f aca="false" ca="false" dt2D="false" dtr="false" t="normal">$M700/($J700+$K700)</f>
        <v>1098.2099980415196</v>
      </c>
      <c r="V700" s="52" t="n">
        <v>2027</v>
      </c>
      <c r="W700" s="56" t="n">
        <v>169778.26</v>
      </c>
      <c r="X700" s="56" t="n">
        <f aca="false" ca="false" dt2D="false" dtr="false" t="normal">+(J700*12.71+K700*25.41)*12</f>
        <v>311506.848</v>
      </c>
      <c r="Y700" s="56" t="n">
        <f aca="false" ca="false" dt2D="false" dtr="false" t="normal">+(J700*12.71+K700*25.41)*12*30</f>
        <v>9345205.44</v>
      </c>
      <c r="Z700" s="72" t="n">
        <f aca="false" ca="true" dt2D="false" dtr="false" t="normal">SUBTOTAL(9, AA700:AO700)</f>
        <v>2242984.0999999996</v>
      </c>
      <c r="AA700" s="58" t="n"/>
      <c r="AB700" s="58" t="n"/>
      <c r="AC700" s="58" t="n"/>
      <c r="AD700" s="58" t="n"/>
      <c r="AE700" s="58" t="n"/>
      <c r="AF700" s="58" t="n"/>
      <c r="AG700" s="58" t="n">
        <v>0</v>
      </c>
      <c r="AH700" s="58" t="n"/>
      <c r="AI700" s="58" t="n"/>
      <c r="AJ700" s="58" t="n">
        <v>1953535.97</v>
      </c>
      <c r="AK700" s="58" t="n"/>
      <c r="AL700" s="58" t="n"/>
      <c r="AM700" s="58" t="n">
        <v>224298.41</v>
      </c>
      <c r="AN700" s="58" t="n">
        <v>22429.84</v>
      </c>
      <c r="AO700" s="58" t="n">
        <v>42719.88</v>
      </c>
      <c r="AP700" s="4" t="n">
        <f aca="false" ca="false" dt2D="false" dtr="false" t="normal">COUNTIF(AA700:AL700, "&gt;0")</f>
        <v>1</v>
      </c>
      <c r="AQ700" s="4" t="n">
        <f aca="false" ca="false" dt2D="false" dtr="false" t="normal">COUNTIF(AM700:AO700, "&gt;0")</f>
        <v>3</v>
      </c>
      <c r="AR700" s="4" t="n">
        <f aca="false" ca="false" dt2D="false" dtr="false" t="normal">+AP700+AQ700</f>
        <v>4</v>
      </c>
    </row>
    <row customHeight="true" ht="12.75" outlineLevel="0" r="701">
      <c r="A701" s="49" t="n">
        <f aca="false" ca="false" dt2D="false" dtr="false" t="normal">+A700+1</f>
        <v>675</v>
      </c>
      <c r="B701" s="49" t="n">
        <f aca="false" ca="false" dt2D="false" dtr="false" t="normal">+B700+1</f>
        <v>169</v>
      </c>
      <c r="C701" s="50" t="s">
        <v>261</v>
      </c>
      <c r="D701" s="49" t="s">
        <v>818</v>
      </c>
      <c r="E701" s="53" t="s">
        <v>107</v>
      </c>
      <c r="F701" s="52" t="s">
        <v>56</v>
      </c>
      <c r="G701" s="52" t="n">
        <v>9</v>
      </c>
      <c r="H701" s="52" t="n">
        <v>1</v>
      </c>
      <c r="I701" s="53" t="n">
        <v>2513.54</v>
      </c>
      <c r="J701" s="53" t="n">
        <v>2194.54</v>
      </c>
      <c r="K701" s="53" t="n">
        <v>319</v>
      </c>
      <c r="L701" s="51" t="n">
        <v>124</v>
      </c>
      <c r="M701" s="54" t="n">
        <f aca="false" ca="false" dt2D="false" dtr="false" t="normal">SUM(N701:R701)</f>
        <v>19892607.979999997</v>
      </c>
      <c r="N701" s="54" t="n"/>
      <c r="O701" s="54" t="n">
        <v>5106446.76</v>
      </c>
      <c r="P701" s="54" t="n">
        <v>0</v>
      </c>
      <c r="Q701" s="54" t="n">
        <v>1600882.5972</v>
      </c>
      <c r="R701" s="54" t="n">
        <v>13185278.6228</v>
      </c>
      <c r="S701" s="54" t="n">
        <f aca="false" ca="false" dt2D="false" dtr="false" t="normal">+Z701-M701</f>
        <v>0</v>
      </c>
      <c r="T701" s="54" t="n">
        <f aca="false" ca="false" dt2D="false" dtr="false" t="normal">$M701/($J701+$K701)</f>
        <v>7914.17999315706</v>
      </c>
      <c r="U701" s="54" t="n">
        <f aca="false" ca="false" dt2D="false" dtr="false" t="normal">$M701/($J701+$K701)</f>
        <v>7914.17999315706</v>
      </c>
      <c r="V701" s="52" t="n">
        <v>2027</v>
      </c>
      <c r="W701" s="56" t="n">
        <v>1046535.87</v>
      </c>
      <c r="X701" s="56" t="n">
        <f aca="false" ca="false" dt2D="false" dtr="false" t="normal">+(J701*16.89+K701*28.62)*12</f>
        <v>554346.7272</v>
      </c>
      <c r="Y701" s="56" t="n">
        <f aca="false" ca="false" dt2D="false" dtr="false" t="normal">+(J701*16.89+K701*28.62)*12*30</f>
        <v>16630401.816</v>
      </c>
      <c r="Z701" s="72" t="n">
        <f aca="false" ca="true" dt2D="false" dtr="false" t="normal">SUBTOTAL(9, AA701:AO701)</f>
        <v>19892607.979999997</v>
      </c>
      <c r="AA701" s="58" t="n"/>
      <c r="AB701" s="58" t="n"/>
      <c r="AC701" s="58" t="n">
        <v>3595943.31</v>
      </c>
      <c r="AD701" s="58" t="n">
        <v>2605456.5</v>
      </c>
      <c r="AE701" s="58" t="n"/>
      <c r="AF701" s="58" t="n"/>
      <c r="AG701" s="58" t="n">
        <v>0</v>
      </c>
      <c r="AH701" s="58" t="n"/>
      <c r="AI701" s="58" t="n">
        <v>3372066.69</v>
      </c>
      <c r="AJ701" s="58" t="n"/>
      <c r="AK701" s="58" t="n"/>
      <c r="AL701" s="58" t="n">
        <v>7698659.38</v>
      </c>
      <c r="AM701" s="58" t="n">
        <v>2043849.61</v>
      </c>
      <c r="AN701" s="58" t="n">
        <v>198926.08</v>
      </c>
      <c r="AO701" s="58" t="n">
        <v>377706.41</v>
      </c>
      <c r="AP701" s="4" t="n">
        <f aca="false" ca="false" dt2D="false" dtr="false" t="normal">COUNTIF(AA701:AL701, "&gt;0")</f>
        <v>4</v>
      </c>
      <c r="AQ701" s="4" t="n">
        <f aca="false" ca="false" dt2D="false" dtr="false" t="normal">COUNTIF(AM701:AO701, "&gt;0")</f>
        <v>3</v>
      </c>
      <c r="AR701" s="4" t="n">
        <f aca="false" ca="false" dt2D="false" dtr="false" t="normal">+AP701+AQ701</f>
        <v>7</v>
      </c>
    </row>
    <row customHeight="true" ht="12.75" outlineLevel="0" r="702">
      <c r="A702" s="49" t="s">
        <v>436</v>
      </c>
      <c r="B702" s="49" t="n">
        <f aca="false" ca="false" dt2D="false" dtr="false" t="normal">+B701+1</f>
        <v>170</v>
      </c>
      <c r="C702" s="50" t="s">
        <v>261</v>
      </c>
      <c r="D702" s="49" t="s">
        <v>628</v>
      </c>
      <c r="E702" s="53" t="s">
        <v>82</v>
      </c>
      <c r="F702" s="52" t="s">
        <v>56</v>
      </c>
      <c r="G702" s="52" t="n">
        <v>9</v>
      </c>
      <c r="H702" s="52" t="n">
        <v>3</v>
      </c>
      <c r="I702" s="53" t="n">
        <v>6109.5</v>
      </c>
      <c r="J702" s="53" t="n">
        <v>6109.5</v>
      </c>
      <c r="K702" s="53" t="n">
        <v>0</v>
      </c>
      <c r="L702" s="51" t="n">
        <v>249</v>
      </c>
      <c r="M702" s="54" t="n">
        <f aca="false" ca="false" dt2D="false" dtr="false" t="normal">SUM(N702:R702)</f>
        <v>10774080</v>
      </c>
      <c r="N702" s="54" t="n"/>
      <c r="O702" s="54" t="n">
        <v>0</v>
      </c>
      <c r="P702" s="54" t="n">
        <v>0</v>
      </c>
      <c r="Q702" s="54" t="n">
        <v>1238273.46</v>
      </c>
      <c r="R702" s="54" t="n">
        <v>9535806.54</v>
      </c>
      <c r="S702" s="54" t="n">
        <f aca="false" ca="false" dt2D="false" dtr="false" t="normal">+Z702-M702</f>
        <v>0</v>
      </c>
      <c r="T702" s="54" t="n">
        <f aca="false" ca="false" dt2D="false" dtr="false" t="normal">$M702/($J702+$K702)</f>
        <v>1763.4961944512645</v>
      </c>
      <c r="U702" s="54" t="n">
        <f aca="false" ca="false" dt2D="false" dtr="false" t="normal">$M702/($J702+$K702)</f>
        <v>1763.4961944512645</v>
      </c>
      <c r="V702" s="52" t="n">
        <v>2027</v>
      </c>
      <c r="W702" s="81" t="n">
        <v>0</v>
      </c>
      <c r="X702" s="81" t="n">
        <f aca="false" ca="false" dt2D="false" dtr="false" t="normal">+(J702*16.89+K702*28.62)*12</f>
        <v>1238273.46</v>
      </c>
      <c r="Y702" s="81" t="n">
        <f aca="false" ca="false" dt2D="false" dtr="false" t="normal">+(J702*16.89+K702*28.62)*12*30</f>
        <v>37148203.8</v>
      </c>
      <c r="Z702" s="72" t="n">
        <f aca="false" ca="true" dt2D="false" dtr="false" t="normal">SUBTOTAL(9, AA702:AO702)</f>
        <v>10774080</v>
      </c>
      <c r="AA702" s="58" t="n"/>
      <c r="AB702" s="58" t="n"/>
      <c r="AC702" s="58" t="n"/>
      <c r="AD702" s="58" t="n"/>
      <c r="AE702" s="58" t="n"/>
      <c r="AF702" s="58" t="n"/>
      <c r="AG702" s="58" t="n">
        <v>0</v>
      </c>
      <c r="AH702" s="58" t="n">
        <v>10121774.10048</v>
      </c>
      <c r="AI702" s="58" t="n"/>
      <c r="AJ702" s="58" t="n"/>
      <c r="AK702" s="58" t="n"/>
      <c r="AL702" s="58" t="n"/>
      <c r="AM702" s="58" t="n">
        <v>323222.4</v>
      </c>
      <c r="AN702" s="58" t="n">
        <v>107740.8</v>
      </c>
      <c r="AO702" s="58" t="n">
        <v>221342.69952</v>
      </c>
      <c r="AP702" s="4" t="n">
        <f aca="false" ca="false" dt2D="false" dtr="false" t="normal">COUNTIF(AA702:AL702, "&gt;0")</f>
        <v>1</v>
      </c>
      <c r="AQ702" s="4" t="n">
        <f aca="false" ca="false" dt2D="false" dtr="false" t="normal">COUNTIF(AM702:AO702, "&gt;0")</f>
        <v>3</v>
      </c>
      <c r="AR702" s="4" t="n">
        <f aca="false" ca="false" dt2D="false" dtr="false" t="normal">+AP702+AQ702</f>
        <v>4</v>
      </c>
    </row>
    <row customHeight="true" ht="12.75" outlineLevel="0" r="703">
      <c r="A703" s="49" t="n">
        <f aca="false" ca="false" dt2D="false" dtr="false" t="normal">+A701+1</f>
        <v>676</v>
      </c>
      <c r="B703" s="49" t="n">
        <f aca="false" ca="false" dt2D="false" dtr="false" t="normal">+B702+1</f>
        <v>171</v>
      </c>
      <c r="C703" s="50" t="s">
        <v>261</v>
      </c>
      <c r="D703" s="49" t="s">
        <v>819</v>
      </c>
      <c r="E703" s="53" t="s">
        <v>67</v>
      </c>
      <c r="F703" s="52" t="s">
        <v>56</v>
      </c>
      <c r="G703" s="52" t="n">
        <v>9</v>
      </c>
      <c r="H703" s="52" t="n">
        <v>4</v>
      </c>
      <c r="I703" s="53" t="n">
        <v>8186.5</v>
      </c>
      <c r="J703" s="53" t="n">
        <v>8138.5</v>
      </c>
      <c r="K703" s="53" t="n">
        <v>48</v>
      </c>
      <c r="L703" s="51" t="n">
        <v>380</v>
      </c>
      <c r="M703" s="54" t="n">
        <f aca="false" ca="false" dt2D="false" dtr="false" t="normal">SUM(N703:R703)</f>
        <v>38872449.15000001</v>
      </c>
      <c r="N703" s="54" t="n"/>
      <c r="O703" s="54" t="n">
        <v>1773080.02</v>
      </c>
      <c r="P703" s="54" t="n">
        <v>0</v>
      </c>
      <c r="Q703" s="54" t="n">
        <v>1665996.3</v>
      </c>
      <c r="R703" s="54" t="n">
        <v>35433372.83</v>
      </c>
      <c r="S703" s="54" t="n">
        <f aca="false" ca="false" dt2D="false" dtr="false" t="normal">+Z703-M703</f>
        <v>0</v>
      </c>
      <c r="T703" s="54" t="n">
        <f aca="false" ca="false" dt2D="false" dtr="false" t="normal">$M703/($J703+$K703)</f>
        <v>4748.360001221525</v>
      </c>
      <c r="U703" s="54" t="n">
        <f aca="false" ca="false" dt2D="false" dtr="false" t="normal">$M703/($J703+$K703)</f>
        <v>4748.360001221525</v>
      </c>
      <c r="V703" s="52" t="n">
        <v>2027</v>
      </c>
      <c r="W703" s="56" t="n">
        <v>0</v>
      </c>
      <c r="X703" s="56" t="n">
        <f aca="false" ca="false" dt2D="false" dtr="false" t="normal">+(J703*16.89+K703*28.62)*12</f>
        <v>1665996.3000000003</v>
      </c>
      <c r="Y703" s="56" t="n">
        <f aca="false" ca="false" dt2D="false" dtr="false" t="normal">+(J703*16.89+K703*28.62)*12*30-'[3]Лист1'!$AQ$218</f>
        <v>49762970.99000001</v>
      </c>
      <c r="Z703" s="72" t="n">
        <f aca="false" ca="true" dt2D="false" dtr="false" t="normal">SUBTOTAL(9, AA703:AO703)</f>
        <v>38872449.15000001</v>
      </c>
      <c r="AA703" s="58" t="n"/>
      <c r="AB703" s="58" t="n"/>
      <c r="AC703" s="58" t="n"/>
      <c r="AD703" s="58" t="n">
        <v>8485868.4</v>
      </c>
      <c r="AE703" s="58" t="n"/>
      <c r="AF703" s="58" t="n"/>
      <c r="AG703" s="58" t="n">
        <v>0</v>
      </c>
      <c r="AH703" s="58" t="n"/>
      <c r="AI703" s="58" t="n"/>
      <c r="AJ703" s="58" t="n"/>
      <c r="AK703" s="58" t="n"/>
      <c r="AL703" s="58" t="n">
        <v>25074228.01</v>
      </c>
      <c r="AM703" s="58" t="n">
        <v>4189736.91</v>
      </c>
      <c r="AN703" s="58" t="n">
        <v>388724.49</v>
      </c>
      <c r="AO703" s="58" t="n">
        <v>733891.34</v>
      </c>
      <c r="AP703" s="4" t="n">
        <f aca="false" ca="false" dt2D="false" dtr="false" t="normal">COUNTIF(AA703:AL703, "&gt;0")</f>
        <v>2</v>
      </c>
      <c r="AQ703" s="4" t="n">
        <f aca="false" ca="false" dt2D="false" dtr="false" t="normal">COUNTIF(AM703:AO703, "&gt;0")</f>
        <v>3</v>
      </c>
      <c r="AR703" s="4" t="n">
        <f aca="false" ca="false" dt2D="false" dtr="false" t="normal">+AP703+AQ703</f>
        <v>5</v>
      </c>
    </row>
    <row customHeight="true" ht="12.75" outlineLevel="0" r="704">
      <c r="A704" s="49" t="n">
        <f aca="false" ca="false" dt2D="false" dtr="false" t="normal">+A703+1</f>
        <v>677</v>
      </c>
      <c r="B704" s="49" t="n">
        <f aca="false" ca="false" dt2D="false" dtr="false" t="normal">+B703+1</f>
        <v>172</v>
      </c>
      <c r="C704" s="50" t="s">
        <v>261</v>
      </c>
      <c r="D704" s="49" t="s">
        <v>820</v>
      </c>
      <c r="E704" s="53" t="s">
        <v>82</v>
      </c>
      <c r="F704" s="52" t="s">
        <v>56</v>
      </c>
      <c r="G704" s="52" t="n">
        <v>9</v>
      </c>
      <c r="H704" s="52" t="n">
        <v>3</v>
      </c>
      <c r="I704" s="53" t="n">
        <v>6094.4</v>
      </c>
      <c r="J704" s="53" t="n">
        <v>6094.4</v>
      </c>
      <c r="K704" s="53" t="n">
        <v>0</v>
      </c>
      <c r="L704" s="51" t="n">
        <v>259</v>
      </c>
      <c r="M704" s="54" t="n">
        <f aca="false" ca="false" dt2D="false" dtr="false" t="normal">SUM(N704:R704)</f>
        <v>10010661.43</v>
      </c>
      <c r="N704" s="54" t="n"/>
      <c r="O704" s="54" t="n"/>
      <c r="P704" s="54" t="n">
        <v>0</v>
      </c>
      <c r="Q704" s="54" t="n">
        <v>1235212.992</v>
      </c>
      <c r="R704" s="54" t="n">
        <v>8775448.438</v>
      </c>
      <c r="S704" s="54" t="n">
        <f aca="false" ca="false" dt2D="false" dtr="false" t="normal">+Z704-M704</f>
        <v>0</v>
      </c>
      <c r="T704" s="54" t="n">
        <f aca="false" ca="false" dt2D="false" dtr="false" t="normal">$M704/($J704+$K704)</f>
        <v>1642.5999983591494</v>
      </c>
      <c r="U704" s="54" t="n">
        <f aca="false" ca="false" dt2D="false" dtr="false" t="normal">$M704/($J704+$K704)</f>
        <v>1642.5999983591494</v>
      </c>
      <c r="V704" s="52" t="n">
        <v>2026</v>
      </c>
      <c r="W704" s="56" t="n">
        <v>0</v>
      </c>
      <c r="X704" s="56" t="n">
        <f aca="false" ca="false" dt2D="false" dtr="false" t="normal">+(J704*16.89+K704*28.62)*12</f>
        <v>1235212.992</v>
      </c>
      <c r="Y704" s="56" t="n">
        <f aca="false" ca="false" dt2D="false" dtr="false" t="normal">+(J704*16.89+K704*28.62)*12*30-'[3]Лист1'!$AQ$219</f>
        <v>26165016.740000006</v>
      </c>
      <c r="Z704" s="72" t="n">
        <f aca="false" ca="true" dt2D="false" dtr="false" t="normal">SUBTOTAL(9, AA704:AO704)</f>
        <v>10010661.43</v>
      </c>
      <c r="AA704" s="58" t="n"/>
      <c r="AB704" s="58" t="n"/>
      <c r="AC704" s="58" t="n">
        <v>8718825.62</v>
      </c>
      <c r="AD704" s="58" t="n"/>
      <c r="AE704" s="58" t="n"/>
      <c r="AF704" s="58" t="n"/>
      <c r="AG704" s="58" t="n">
        <v>0</v>
      </c>
      <c r="AH704" s="58" t="n"/>
      <c r="AI704" s="58" t="n"/>
      <c r="AJ704" s="58" t="n"/>
      <c r="AK704" s="58" t="n"/>
      <c r="AL704" s="58" t="n"/>
      <c r="AM704" s="58" t="n">
        <v>1001066.14</v>
      </c>
      <c r="AN704" s="58" t="n">
        <v>100106.61</v>
      </c>
      <c r="AO704" s="58" t="n">
        <v>190663.06</v>
      </c>
      <c r="AP704" s="4" t="n">
        <f aca="false" ca="false" dt2D="false" dtr="false" t="normal">COUNTIF(AA704:AL704, "&gt;0")</f>
        <v>1</v>
      </c>
      <c r="AQ704" s="4" t="n">
        <f aca="false" ca="false" dt2D="false" dtr="false" t="normal">COUNTIF(AM704:AO704, "&gt;0")</f>
        <v>3</v>
      </c>
      <c r="AR704" s="4" t="n">
        <f aca="false" ca="false" dt2D="false" dtr="false" t="normal">+AP704+AQ704</f>
        <v>4</v>
      </c>
    </row>
    <row customHeight="true" ht="12.75" outlineLevel="0" r="705">
      <c r="A705" s="49" t="n">
        <f aca="false" ca="false" dt2D="false" dtr="false" t="normal">+A704+1</f>
        <v>678</v>
      </c>
      <c r="B705" s="49" t="n">
        <f aca="false" ca="false" dt2D="false" dtr="false" t="normal">+B704+1</f>
        <v>173</v>
      </c>
      <c r="C705" s="50" t="s">
        <v>261</v>
      </c>
      <c r="D705" s="49" t="s">
        <v>821</v>
      </c>
      <c r="E705" s="53" t="s">
        <v>58</v>
      </c>
      <c r="F705" s="52" t="s">
        <v>56</v>
      </c>
      <c r="G705" s="52" t="n">
        <v>5</v>
      </c>
      <c r="H705" s="52" t="n">
        <v>3</v>
      </c>
      <c r="I705" s="53" t="n">
        <v>2573.26</v>
      </c>
      <c r="J705" s="53" t="n">
        <v>2527.9</v>
      </c>
      <c r="K705" s="53" t="n">
        <v>45.3600000000001</v>
      </c>
      <c r="L705" s="51" t="n">
        <v>130</v>
      </c>
      <c r="M705" s="54" t="n">
        <f aca="false" ca="false" dt2D="false" dtr="false" t="normal">SUM(N705:R705)</f>
        <v>14754416.129296001</v>
      </c>
      <c r="N705" s="54" t="n"/>
      <c r="O705" s="54" t="n">
        <v>1534028.64</v>
      </c>
      <c r="P705" s="54" t="n">
        <v>0</v>
      </c>
      <c r="Q705" s="54" t="n">
        <v>2160033.1992</v>
      </c>
      <c r="R705" s="54" t="n">
        <v>11060354.290096</v>
      </c>
      <c r="S705" s="54" t="n">
        <f aca="false" ca="false" dt2D="false" dtr="false" t="normal">+Z705-M705</f>
        <v>0</v>
      </c>
      <c r="T705" s="54" t="n">
        <f aca="false" ca="false" dt2D="false" dtr="false" t="normal">$M705/($J705+$K705)</f>
        <v>5733.744794267194</v>
      </c>
      <c r="U705" s="54" t="n">
        <f aca="false" ca="false" dt2D="false" dtr="false" t="normal">$M705/($J705+$K705)</f>
        <v>5733.744794267194</v>
      </c>
      <c r="V705" s="52" t="n">
        <v>2027</v>
      </c>
      <c r="W705" s="56" t="n">
        <v>1760646.72</v>
      </c>
      <c r="X705" s="56" t="n">
        <f aca="false" ca="false" dt2D="false" dtr="false" t="normal">+(J705*12.71+K705*25.41)*12</f>
        <v>399386.47920000006</v>
      </c>
      <c r="Y705" s="56" t="n">
        <f aca="false" ca="false" dt2D="false" dtr="false" t="normal">+(J705*12.71+K705*25.41)*12*30</f>
        <v>11981594.376000002</v>
      </c>
      <c r="Z705" s="72" t="n">
        <f aca="false" ca="true" dt2D="false" dtr="false" t="normal">SUBTOTAL(9, AA705:AO705)</f>
        <v>14754416.129296001</v>
      </c>
      <c r="AA705" s="58" t="n">
        <v>8753235.71</v>
      </c>
      <c r="AB705" s="58" t="n"/>
      <c r="AC705" s="58" t="n">
        <v>4129708.35</v>
      </c>
      <c r="AD705" s="58" t="n"/>
      <c r="AE705" s="58" t="n"/>
      <c r="AF705" s="58" t="n"/>
      <c r="AG705" s="58" t="n">
        <v>0</v>
      </c>
      <c r="AH705" s="58" t="n"/>
      <c r="AI705" s="58" t="n"/>
      <c r="AJ705" s="58" t="n"/>
      <c r="AK705" s="63" t="n"/>
      <c r="AL705" s="58" t="n"/>
      <c r="AM705" s="62" t="n">
        <v>1210395.628544</v>
      </c>
      <c r="AN705" s="62" t="n">
        <v>139561.270752</v>
      </c>
      <c r="AO705" s="62" t="n">
        <v>521515.17</v>
      </c>
      <c r="AP705" s="4" t="n">
        <f aca="false" ca="false" dt2D="false" dtr="false" t="normal">COUNTIF(AA705:AL705, "&gt;0")</f>
        <v>2</v>
      </c>
      <c r="AQ705" s="4" t="n">
        <f aca="false" ca="false" dt2D="false" dtr="false" t="normal">COUNTIF(AM705:AO705, "&gt;0")</f>
        <v>3</v>
      </c>
      <c r="AR705" s="4" t="n">
        <f aca="false" ca="false" dt2D="false" dtr="false" t="normal">+AP705+AQ705</f>
        <v>5</v>
      </c>
    </row>
    <row customHeight="true" ht="12.75" outlineLevel="0" r="706">
      <c r="A706" s="49" t="n">
        <f aca="false" ca="false" dt2D="false" dtr="false" t="normal">+A705+1</f>
        <v>679</v>
      </c>
      <c r="B706" s="49" t="n">
        <f aca="false" ca="false" dt2D="false" dtr="false" t="normal">+B705+1</f>
        <v>174</v>
      </c>
      <c r="C706" s="50" t="s">
        <v>261</v>
      </c>
      <c r="D706" s="49" t="s">
        <v>822</v>
      </c>
      <c r="E706" s="53" t="s">
        <v>226</v>
      </c>
      <c r="F706" s="52" t="s">
        <v>56</v>
      </c>
      <c r="G706" s="52" t="n">
        <v>4</v>
      </c>
      <c r="H706" s="52" t="n">
        <v>2</v>
      </c>
      <c r="I706" s="53" t="n">
        <v>1300.66</v>
      </c>
      <c r="J706" s="53" t="n">
        <v>1257.96</v>
      </c>
      <c r="K706" s="53" t="n">
        <v>42.7</v>
      </c>
      <c r="L706" s="51" t="n">
        <v>60</v>
      </c>
      <c r="M706" s="54" t="n">
        <f aca="false" ca="false" dt2D="false" dtr="false" t="normal">SUM(N706:R706)</f>
        <v>7559586.832336</v>
      </c>
      <c r="N706" s="54" t="n"/>
      <c r="O706" s="54" t="n">
        <v>1878964.01</v>
      </c>
      <c r="P706" s="54" t="n">
        <v>0</v>
      </c>
      <c r="Q706" s="54" t="n">
        <v>220027.4132</v>
      </c>
      <c r="R706" s="54" t="n">
        <v>5460595.409136</v>
      </c>
      <c r="S706" s="54" t="n">
        <f aca="false" ca="false" dt2D="false" dtr="false" t="normal">+Z706-M706</f>
        <v>0</v>
      </c>
      <c r="T706" s="54" t="n">
        <f aca="false" ca="false" dt2D="false" dtr="false" t="normal">$M706/($J706+$K706)</f>
        <v>5812.116027506036</v>
      </c>
      <c r="U706" s="54" t="n">
        <f aca="false" ca="false" dt2D="false" dtr="false" t="normal">$M706/($J706+$K706)</f>
        <v>5812.116027506036</v>
      </c>
      <c r="V706" s="52" t="n">
        <v>2027</v>
      </c>
      <c r="W706" s="56" t="n">
        <v>15143.27</v>
      </c>
      <c r="X706" s="56" t="n">
        <f aca="false" ca="false" dt2D="false" dtr="false" t="normal">+(J706*12.71+K706*25.41)*12</f>
        <v>204884.14320000005</v>
      </c>
      <c r="Y706" s="56" t="n">
        <f aca="false" ca="false" dt2D="false" dtr="false" t="normal">+(J706*12.71+K706*25.41)*12*30</f>
        <v>6146524.296000002</v>
      </c>
      <c r="Z706" s="72" t="n">
        <f aca="false" ca="true" dt2D="false" dtr="false" t="normal">SUBTOTAL(9, AA706:AO706)</f>
        <v>7559586.832336</v>
      </c>
      <c r="AA706" s="58" t="n">
        <v>4424342.49</v>
      </c>
      <c r="AB706" s="58" t="n"/>
      <c r="AC706" s="58" t="n">
        <v>2087370.28</v>
      </c>
      <c r="AD706" s="58" t="n"/>
      <c r="AE706" s="58" t="n"/>
      <c r="AF706" s="58" t="n"/>
      <c r="AG706" s="58" t="n">
        <v>0</v>
      </c>
      <c r="AH706" s="58" t="n"/>
      <c r="AI706" s="58" t="n"/>
      <c r="AJ706" s="58" t="n"/>
      <c r="AK706" s="63" t="n"/>
      <c r="AL706" s="63" t="n"/>
      <c r="AM706" s="62" t="n">
        <v>611797.167104</v>
      </c>
      <c r="AN706" s="62" t="n">
        <v>70541.555232</v>
      </c>
      <c r="AO706" s="62" t="n">
        <v>365535.34</v>
      </c>
      <c r="AP706" s="4" t="n">
        <f aca="false" ca="false" dt2D="false" dtr="false" t="normal">COUNTIF(AA706:AL706, "&gt;0")</f>
        <v>2</v>
      </c>
      <c r="AQ706" s="4" t="n">
        <f aca="false" ca="false" dt2D="false" dtr="false" t="normal">COUNTIF(AM706:AO706, "&gt;0")</f>
        <v>3</v>
      </c>
      <c r="AR706" s="4" t="n">
        <f aca="false" ca="false" dt2D="false" dtr="false" t="normal">+AP706+AQ706</f>
        <v>5</v>
      </c>
    </row>
    <row customHeight="true" ht="12.75" outlineLevel="0" r="707">
      <c r="A707" s="49" t="n">
        <f aca="false" ca="false" dt2D="false" dtr="false" t="normal">+A706+1</f>
        <v>680</v>
      </c>
      <c r="B707" s="49" t="n">
        <f aca="false" ca="false" dt2D="false" dtr="false" t="normal">+B706+1</f>
        <v>175</v>
      </c>
      <c r="C707" s="50" t="s">
        <v>261</v>
      </c>
      <c r="D707" s="49" t="s">
        <v>823</v>
      </c>
      <c r="E707" s="53" t="s">
        <v>98</v>
      </c>
      <c r="F707" s="52" t="s">
        <v>56</v>
      </c>
      <c r="G707" s="52" t="n">
        <v>9</v>
      </c>
      <c r="H707" s="52" t="n">
        <v>2</v>
      </c>
      <c r="I707" s="53" t="n">
        <v>4698.7</v>
      </c>
      <c r="J707" s="53" t="n">
        <v>4088</v>
      </c>
      <c r="K707" s="53" t="n">
        <v>0</v>
      </c>
      <c r="L707" s="51" t="n">
        <v>152</v>
      </c>
      <c r="M707" s="54" t="n">
        <f aca="false" ca="false" dt2D="false" dtr="false" t="normal">SUM(N707:R707)</f>
        <v>21483339.360000003</v>
      </c>
      <c r="N707" s="54" t="n"/>
      <c r="O707" s="54" t="n">
        <v>983273.87</v>
      </c>
      <c r="P707" s="54" t="n">
        <v>0</v>
      </c>
      <c r="Q707" s="54" t="n">
        <v>828555.84</v>
      </c>
      <c r="R707" s="54" t="n">
        <v>19671509.65</v>
      </c>
      <c r="S707" s="54" t="n">
        <f aca="false" ca="false" dt2D="false" dtr="false" t="normal">+Z707-M707</f>
        <v>0</v>
      </c>
      <c r="T707" s="54" t="n">
        <f aca="false" ca="false" dt2D="false" dtr="false" t="normal">$M707/($J707+$K707)</f>
        <v>5255.220000000001</v>
      </c>
      <c r="U707" s="54" t="n">
        <f aca="false" ca="false" dt2D="false" dtr="false" t="normal">$M707/($J707+$K707)</f>
        <v>5255.220000000001</v>
      </c>
      <c r="V707" s="52" t="n">
        <v>2027</v>
      </c>
      <c r="W707" s="56" t="n">
        <v>0</v>
      </c>
      <c r="X707" s="56" t="n">
        <f aca="false" ca="false" dt2D="false" dtr="false" t="normal">+(J707*16.89+K707*28.62)*12</f>
        <v>828555.8400000001</v>
      </c>
      <c r="Y707" s="56" t="n">
        <f aca="false" ca="false" dt2D="false" dtr="false" t="normal">+(J707*16.89+K707*28.62)*12*30-'[3]Лист1'!$AQ$174</f>
        <v>21571796.900000002</v>
      </c>
      <c r="Z707" s="72" t="n">
        <f aca="false" ca="true" dt2D="false" dtr="false" t="normal">SUBTOTAL(9, AA707:AO707)</f>
        <v>21483339.360000003</v>
      </c>
      <c r="AA707" s="58" t="n">
        <v>11242391.13</v>
      </c>
      <c r="AB707" s="58" t="n">
        <v>7715694.74</v>
      </c>
      <c r="AC707" s="58" t="n"/>
      <c r="AD707" s="58" t="n"/>
      <c r="AE707" s="58" t="n"/>
      <c r="AF707" s="58" t="n"/>
      <c r="AG707" s="58" t="n">
        <v>0</v>
      </c>
      <c r="AH707" s="58" t="n"/>
      <c r="AI707" s="58" t="n"/>
      <c r="AJ707" s="58" t="n"/>
      <c r="AK707" s="58" t="n"/>
      <c r="AL707" s="58" t="n"/>
      <c r="AM707" s="58" t="n">
        <v>1895845.16</v>
      </c>
      <c r="AN707" s="58" t="n">
        <v>214833.39</v>
      </c>
      <c r="AO707" s="58" t="n">
        <v>414574.94</v>
      </c>
      <c r="AP707" s="4" t="n">
        <f aca="false" ca="false" dt2D="false" dtr="false" t="normal">COUNTIF(AA707:AL707, "&gt;0")</f>
        <v>2</v>
      </c>
      <c r="AQ707" s="4" t="n">
        <f aca="false" ca="false" dt2D="false" dtr="false" t="normal">COUNTIF(AM707:AO707, "&gt;0")</f>
        <v>3</v>
      </c>
      <c r="AR707" s="4" t="n">
        <f aca="false" ca="false" dt2D="false" dtr="false" t="normal">+AP707+AQ707</f>
        <v>5</v>
      </c>
    </row>
    <row customHeight="true" ht="12.75" outlineLevel="0" r="708">
      <c r="A708" s="49" t="n">
        <f aca="false" ca="false" dt2D="false" dtr="false" t="normal">+A707+1</f>
        <v>681</v>
      </c>
      <c r="B708" s="49" t="n">
        <f aca="false" ca="false" dt2D="false" dtr="false" t="normal">+B707+1</f>
        <v>176</v>
      </c>
      <c r="C708" s="50" t="s">
        <v>261</v>
      </c>
      <c r="D708" s="49" t="s">
        <v>824</v>
      </c>
      <c r="E708" s="53" t="s">
        <v>348</v>
      </c>
      <c r="F708" s="52" t="s">
        <v>56</v>
      </c>
      <c r="G708" s="52" t="n">
        <v>3</v>
      </c>
      <c r="H708" s="52" t="n">
        <v>3</v>
      </c>
      <c r="I708" s="53" t="n">
        <v>1718.5</v>
      </c>
      <c r="J708" s="53" t="n">
        <v>1262.7</v>
      </c>
      <c r="K708" s="53" t="n">
        <v>455.8</v>
      </c>
      <c r="L708" s="51" t="n">
        <v>37</v>
      </c>
      <c r="M708" s="54" t="n">
        <f aca="false" ca="false" dt2D="false" dtr="false" t="normal">SUM(N708:R708)</f>
        <v>4789745.729999999</v>
      </c>
      <c r="N708" s="54" t="n"/>
      <c r="O708" s="54" t="n">
        <v>554632.02</v>
      </c>
      <c r="P708" s="54" t="n">
        <v>0</v>
      </c>
      <c r="Q708" s="54" t="n">
        <v>1771496.89</v>
      </c>
      <c r="R708" s="54" t="n">
        <v>2463616.82</v>
      </c>
      <c r="S708" s="54" t="n">
        <f aca="false" ca="false" dt2D="false" dtr="false" t="normal">+Z708-M708</f>
        <v>0</v>
      </c>
      <c r="T708" s="54" t="n">
        <f aca="false" ca="false" dt2D="false" dtr="false" t="normal">$M708/($J708+$K708)</f>
        <v>2787.1665580448057</v>
      </c>
      <c r="U708" s="54" t="n">
        <f aca="false" ca="false" dt2D="false" dtr="false" t="normal">$M708/($J708+$K708)</f>
        <v>2787.1665580448057</v>
      </c>
      <c r="V708" s="52" t="n">
        <v>2027</v>
      </c>
      <c r="W708" s="56" t="n">
        <v>1439927.35</v>
      </c>
      <c r="X708" s="56" t="n">
        <f aca="false" ca="false" dt2D="false" dtr="false" t="normal">+(J708*12.71+K708*25.41)*12</f>
        <v>331569.54000000004</v>
      </c>
      <c r="Y708" s="56" t="n">
        <f aca="false" ca="false" dt2D="false" dtr="false" t="normal">+(J708*12.71+K708*25.41)*12*30</f>
        <v>9947086.200000001</v>
      </c>
      <c r="Z708" s="72" t="n">
        <f aca="false" ca="true" dt2D="false" dtr="false" t="normal">SUBTOTAL(9, AA708:AO708)</f>
        <v>4789745.7299999995</v>
      </c>
      <c r="AA708" s="58" t="n"/>
      <c r="AB708" s="58" t="n"/>
      <c r="AC708" s="58" t="n"/>
      <c r="AD708" s="58" t="n">
        <v>1887239.87</v>
      </c>
      <c r="AE708" s="58" t="n"/>
      <c r="AF708" s="58" t="n"/>
      <c r="AG708" s="58" t="n">
        <v>0</v>
      </c>
      <c r="AH708" s="58" t="n"/>
      <c r="AI708" s="58" t="n"/>
      <c r="AJ708" s="58" t="n"/>
      <c r="AK708" s="58" t="n"/>
      <c r="AL708" s="63" t="n"/>
      <c r="AM708" s="58" t="n">
        <v>2265460.23</v>
      </c>
      <c r="AN708" s="58" t="n">
        <v>219818.66</v>
      </c>
      <c r="AO708" s="58" t="n">
        <v>417226.97</v>
      </c>
      <c r="AP708" s="4" t="n">
        <f aca="false" ca="false" dt2D="false" dtr="false" t="normal">COUNTIF(AA708:AL708, "&gt;0")</f>
        <v>1</v>
      </c>
      <c r="AQ708" s="4" t="n">
        <f aca="false" ca="false" dt2D="false" dtr="false" t="normal">COUNTIF(AM708:AO708, "&gt;0")</f>
        <v>3</v>
      </c>
      <c r="AR708" s="4" t="n">
        <f aca="false" ca="false" dt2D="false" dtr="false" t="normal">+AP708+AQ708</f>
        <v>4</v>
      </c>
    </row>
    <row customHeight="true" ht="12.75" outlineLevel="0" r="709">
      <c r="A709" s="49" t="n">
        <f aca="false" ca="false" dt2D="false" dtr="false" t="normal">+A708+1</f>
        <v>682</v>
      </c>
      <c r="B709" s="49" t="n">
        <f aca="false" ca="false" dt2D="false" dtr="false" t="normal">+B708+1</f>
        <v>177</v>
      </c>
      <c r="C709" s="50" t="s">
        <v>261</v>
      </c>
      <c r="D709" s="49" t="s">
        <v>825</v>
      </c>
      <c r="E709" s="53" t="s">
        <v>348</v>
      </c>
      <c r="F709" s="52" t="s">
        <v>56</v>
      </c>
      <c r="G709" s="52" t="n">
        <v>3</v>
      </c>
      <c r="H709" s="52" t="n">
        <v>3</v>
      </c>
      <c r="I709" s="53" t="n">
        <v>1538.3</v>
      </c>
      <c r="J709" s="53" t="n">
        <v>1287.6</v>
      </c>
      <c r="K709" s="53" t="n">
        <v>250.7</v>
      </c>
      <c r="L709" s="51" t="n">
        <v>74</v>
      </c>
      <c r="M709" s="54" t="n">
        <f aca="false" ca="false" dt2D="false" dtr="false" t="normal">SUM(N709:R709)</f>
        <v>9418714.05</v>
      </c>
      <c r="N709" s="54" t="n"/>
      <c r="O709" s="54" t="n">
        <v>2482454.04</v>
      </c>
      <c r="P709" s="54" t="n">
        <v>0</v>
      </c>
      <c r="Q709" s="54" t="n">
        <v>1233731.316</v>
      </c>
      <c r="R709" s="54" t="n">
        <v>5702528.694</v>
      </c>
      <c r="S709" s="54" t="n">
        <f aca="false" ca="false" dt2D="false" dtr="false" t="normal">+Z709-M709</f>
        <v>0</v>
      </c>
      <c r="T709" s="54" t="n">
        <f aca="false" ca="false" dt2D="false" dtr="false" t="normal">$M709/($J709+$K709)</f>
        <v>6122.807027237861</v>
      </c>
      <c r="U709" s="54" t="n">
        <f aca="false" ca="false" dt2D="false" dtr="false" t="normal">$M709/($J709+$K709)</f>
        <v>6122.807027237861</v>
      </c>
      <c r="V709" s="52" t="n">
        <v>2027</v>
      </c>
      <c r="W709" s="56" t="n">
        <v>960903.12</v>
      </c>
      <c r="X709" s="56" t="n">
        <f aca="false" ca="false" dt2D="false" dtr="false" t="normal">+(J709*12.71+K709*25.41)*12</f>
        <v>272828.196</v>
      </c>
      <c r="Y709" s="56" t="n">
        <f aca="false" ca="false" dt2D="false" dtr="false" t="normal">+(J709*12.71+K709*25.41)*12*30</f>
        <v>8184845.88</v>
      </c>
      <c r="Z709" s="72" t="n">
        <f aca="false" ca="true" dt2D="false" dtr="false" t="normal">SUBTOTAL(9, AA709:AO709)</f>
        <v>9418714.05</v>
      </c>
      <c r="AA709" s="58" t="n"/>
      <c r="AB709" s="58" t="n"/>
      <c r="AC709" s="58" t="n"/>
      <c r="AD709" s="58" t="n">
        <v>1689345.99</v>
      </c>
      <c r="AE709" s="58" t="n"/>
      <c r="AF709" s="58" t="n"/>
      <c r="AG709" s="58" t="n">
        <v>0</v>
      </c>
      <c r="AH709" s="58" t="n"/>
      <c r="AI709" s="63" t="n"/>
      <c r="AJ709" s="58" t="n"/>
      <c r="AK709" s="63" t="n"/>
      <c r="AL709" s="63" t="n"/>
      <c r="AM709" s="58" t="n">
        <v>5949297.11</v>
      </c>
      <c r="AN709" s="58" t="n">
        <v>611616.08</v>
      </c>
      <c r="AO709" s="58" t="n">
        <v>1168454.87</v>
      </c>
      <c r="AP709" s="4" t="n">
        <f aca="false" ca="false" dt2D="false" dtr="false" t="normal">COUNTIF(AA709:AL709, "&gt;0")</f>
        <v>1</v>
      </c>
      <c r="AQ709" s="4" t="n">
        <f aca="false" ca="false" dt2D="false" dtr="false" t="normal">COUNTIF(AM709:AO709, "&gt;0")</f>
        <v>3</v>
      </c>
      <c r="AR709" s="4" t="n">
        <f aca="false" ca="false" dt2D="false" dtr="false" t="normal">+AP709+AQ709</f>
        <v>4</v>
      </c>
    </row>
    <row customHeight="true" ht="12.75" outlineLevel="0" r="710">
      <c r="A710" s="49" t="s">
        <v>436</v>
      </c>
      <c r="B710" s="49" t="n">
        <f aca="false" ca="false" dt2D="false" dtr="false" t="normal">+B709+1</f>
        <v>178</v>
      </c>
      <c r="C710" s="50" t="s">
        <v>261</v>
      </c>
      <c r="D710" s="49" t="s">
        <v>826</v>
      </c>
      <c r="E710" s="53" t="s">
        <v>63</v>
      </c>
      <c r="F710" s="52" t="s">
        <v>56</v>
      </c>
      <c r="G710" s="52" t="n">
        <v>9</v>
      </c>
      <c r="H710" s="52" t="n">
        <v>1</v>
      </c>
      <c r="I710" s="53" t="n">
        <v>1959.1</v>
      </c>
      <c r="J710" s="53" t="n">
        <v>1959.1</v>
      </c>
      <c r="K710" s="53" t="n">
        <v>0</v>
      </c>
      <c r="L710" s="51" t="n">
        <v>80</v>
      </c>
      <c r="M710" s="54" t="n">
        <f aca="false" ca="false" dt2D="false" dtr="false" t="normal">SUM(N710:R710)</f>
        <v>6364908.41</v>
      </c>
      <c r="N710" s="54" t="n"/>
      <c r="O710" s="54" t="n">
        <v>1362193.89</v>
      </c>
      <c r="P710" s="54" t="n">
        <v>0</v>
      </c>
      <c r="Q710" s="54" t="n">
        <v>397070.388</v>
      </c>
      <c r="R710" s="54" t="n">
        <v>4605644.132</v>
      </c>
      <c r="S710" s="54" t="n">
        <f aca="false" ca="false" dt2D="false" dtr="false" t="normal">+Z710-M710</f>
        <v>0</v>
      </c>
      <c r="T710" s="54" t="n">
        <f aca="false" ca="false" dt2D="false" dtr="false" t="normal">$M710/($J710+$K710)</f>
        <v>3248.8940891225566</v>
      </c>
      <c r="U710" s="54" t="n">
        <f aca="false" ca="false" dt2D="false" dtr="false" t="normal">$M710/($J710+$K710)</f>
        <v>3248.8940891225566</v>
      </c>
      <c r="V710" s="52" t="n">
        <v>2027</v>
      </c>
      <c r="W710" s="81" t="n">
        <v>0</v>
      </c>
      <c r="X710" s="81" t="n">
        <f aca="false" ca="false" dt2D="false" dtr="false" t="normal">+(J710*16.89+K710*28.62)*12</f>
        <v>397070.38800000004</v>
      </c>
      <c r="Y710" s="81" t="n">
        <f aca="false" ca="false" dt2D="false" dtr="false" t="normal">+(J710*16.89+K710*28.62)*12*30</f>
        <v>11912111.64</v>
      </c>
      <c r="Z710" s="72" t="n">
        <f aca="false" ca="true" dt2D="false" dtr="false" t="normal">SUBTOTAL(9, AA710:AO710)</f>
        <v>6364908.41</v>
      </c>
      <c r="AA710" s="58" t="n"/>
      <c r="AB710" s="58" t="n"/>
      <c r="AC710" s="58" t="n"/>
      <c r="AD710" s="58" t="n"/>
      <c r="AE710" s="58" t="n"/>
      <c r="AF710" s="58" t="n"/>
      <c r="AG710" s="58" t="n">
        <v>0</v>
      </c>
      <c r="AH710" s="58" t="n"/>
      <c r="AI710" s="58" t="n">
        <v>2628251.73</v>
      </c>
      <c r="AJ710" s="58" t="n"/>
      <c r="AK710" s="63" t="n"/>
      <c r="AL710" s="58" t="n"/>
      <c r="AM710" s="58" t="n">
        <v>2888388.9</v>
      </c>
      <c r="AN710" s="58" t="n">
        <v>291823.03</v>
      </c>
      <c r="AO710" s="58" t="n">
        <v>556444.75</v>
      </c>
      <c r="AP710" s="4" t="n">
        <f aca="false" ca="false" dt2D="false" dtr="false" t="normal">COUNTIF(AA710:AL710, "&gt;0")</f>
        <v>1</v>
      </c>
      <c r="AQ710" s="4" t="n">
        <f aca="false" ca="false" dt2D="false" dtr="false" t="normal">COUNTIF(AM710:AO710, "&gt;0")</f>
        <v>3</v>
      </c>
      <c r="AR710" s="4" t="n">
        <f aca="false" ca="false" dt2D="false" dtr="false" t="normal">+AP710+AQ710</f>
        <v>4</v>
      </c>
    </row>
    <row customHeight="true" ht="12.75" outlineLevel="0" r="711">
      <c r="A711" s="49" t="s">
        <v>436</v>
      </c>
      <c r="B711" s="49" t="n">
        <f aca="false" ca="false" dt2D="false" dtr="false" t="normal">+B710+1</f>
        <v>179</v>
      </c>
      <c r="C711" s="50" t="s">
        <v>261</v>
      </c>
      <c r="D711" s="49" t="s">
        <v>270</v>
      </c>
      <c r="E711" s="53" t="s">
        <v>202</v>
      </c>
      <c r="F711" s="52" t="s">
        <v>56</v>
      </c>
      <c r="G711" s="52" t="n">
        <v>4</v>
      </c>
      <c r="H711" s="52" t="n">
        <v>1</v>
      </c>
      <c r="I711" s="53" t="n">
        <v>2062.8</v>
      </c>
      <c r="J711" s="53" t="n">
        <v>1634.9</v>
      </c>
      <c r="K711" s="53" t="n">
        <v>427.9</v>
      </c>
      <c r="L711" s="51" t="n">
        <v>68</v>
      </c>
      <c r="M711" s="54" t="n">
        <f aca="false" ca="false" dt2D="false" dtr="false" t="normal">SUM(N711:R711)</f>
        <v>13505885.8394</v>
      </c>
      <c r="N711" s="54" t="n"/>
      <c r="O711" s="54" t="n">
        <v>1171454.01</v>
      </c>
      <c r="P711" s="54" t="n">
        <v>0</v>
      </c>
      <c r="Q711" s="54" t="n">
        <v>379830.216</v>
      </c>
      <c r="R711" s="54" t="n">
        <v>11954601.6134</v>
      </c>
      <c r="S711" s="54" t="n">
        <f aca="false" ca="false" dt2D="false" dtr="false" t="normal">+Z711-M711</f>
        <v>0</v>
      </c>
      <c r="T711" s="54" t="n">
        <f aca="false" ca="false" dt2D="false" dtr="false" t="normal">$M711/($J711+$K711)</f>
        <v>6547.355943087066</v>
      </c>
      <c r="U711" s="54" t="n">
        <f aca="false" ca="false" dt2D="false" dtr="false" t="normal">$M711/($J711+$K711)</f>
        <v>6547.355943087066</v>
      </c>
      <c r="V711" s="52" t="n">
        <v>2027</v>
      </c>
      <c r="W711" s="81" t="n">
        <v>0</v>
      </c>
      <c r="X711" s="81" t="n">
        <f aca="false" ca="false" dt2D="false" dtr="false" t="normal">+(J711*12.71+K711*25.41)*12</f>
        <v>379830.216</v>
      </c>
      <c r="Y711" s="81" t="n">
        <f aca="false" ca="false" dt2D="false" dtr="false" t="normal">+(J711*12.71+K711*25.41)*12*30</f>
        <v>11394906.48</v>
      </c>
      <c r="Z711" s="72" t="n">
        <f aca="false" ca="true" dt2D="false" dtr="false" t="normal">SUBTOTAL(9, AA711:AO711)</f>
        <v>13505885.8394</v>
      </c>
      <c r="AA711" s="58" t="n"/>
      <c r="AB711" s="58" t="n"/>
      <c r="AC711" s="58" t="n"/>
      <c r="AD711" s="58" t="n">
        <v>2493601.85</v>
      </c>
      <c r="AE711" s="58" t="n"/>
      <c r="AF711" s="58" t="n"/>
      <c r="AG711" s="58" t="n">
        <v>0</v>
      </c>
      <c r="AH711" s="58" t="n"/>
      <c r="AI711" s="63" t="n"/>
      <c r="AJ711" s="58" t="n"/>
      <c r="AK711" s="58" t="n">
        <v>8790190.06</v>
      </c>
      <c r="AL711" s="63" t="n"/>
      <c r="AM711" s="62" t="n">
        <v>1394442.69228</v>
      </c>
      <c r="AN711" s="62" t="n">
        <v>130555.43712</v>
      </c>
      <c r="AO711" s="62" t="n">
        <v>697095.8</v>
      </c>
      <c r="AP711" s="4" t="n">
        <f aca="false" ca="false" dt2D="false" dtr="false" t="normal">COUNTIF(AA711:AL711, "&gt;0")</f>
        <v>2</v>
      </c>
      <c r="AQ711" s="4" t="n">
        <f aca="false" ca="false" dt2D="false" dtr="false" t="normal">COUNTIF(AM711:AO711, "&gt;0")</f>
        <v>3</v>
      </c>
      <c r="AR711" s="4" t="n">
        <f aca="false" ca="false" dt2D="false" dtr="false" t="normal">+AP711+AQ711</f>
        <v>5</v>
      </c>
    </row>
    <row customHeight="true" ht="12.75" outlineLevel="0" r="712">
      <c r="A712" s="49" t="n">
        <f aca="false" ca="false" dt2D="false" dtr="false" t="normal">+A709+1</f>
        <v>683</v>
      </c>
      <c r="B712" s="49" t="n">
        <f aca="false" ca="false" dt2D="false" dtr="false" t="normal">+B711+1</f>
        <v>180</v>
      </c>
      <c r="C712" s="50" t="s">
        <v>261</v>
      </c>
      <c r="D712" s="49" t="s">
        <v>827</v>
      </c>
      <c r="E712" s="53" t="s">
        <v>401</v>
      </c>
      <c r="F712" s="52" t="s">
        <v>56</v>
      </c>
      <c r="G712" s="52" t="n">
        <v>9</v>
      </c>
      <c r="H712" s="52" t="n">
        <v>1</v>
      </c>
      <c r="I712" s="53" t="n">
        <v>2020</v>
      </c>
      <c r="J712" s="53" t="n">
        <v>2020</v>
      </c>
      <c r="K712" s="53" t="n">
        <v>0</v>
      </c>
      <c r="L712" s="51" t="n">
        <v>107</v>
      </c>
      <c r="M712" s="54" t="n">
        <f aca="false" ca="false" dt2D="false" dtr="false" t="normal">SUM(N712:R712)</f>
        <v>12693907.182000002</v>
      </c>
      <c r="N712" s="54" t="n"/>
      <c r="O712" s="54" t="n">
        <v>2162679.04</v>
      </c>
      <c r="P712" s="54" t="n">
        <v>0</v>
      </c>
      <c r="Q712" s="54" t="n">
        <v>409413.6</v>
      </c>
      <c r="R712" s="54" t="n">
        <v>10121814.542</v>
      </c>
      <c r="S712" s="54" t="n">
        <f aca="false" ca="false" dt2D="false" dtr="false" t="normal">+Z712-M712</f>
        <v>0</v>
      </c>
      <c r="T712" s="54" t="n">
        <f aca="false" ca="false" dt2D="false" dtr="false" t="normal">$M712/($J712+$K712)</f>
        <v>6284.1124663366345</v>
      </c>
      <c r="U712" s="54" t="n">
        <f aca="false" ca="false" dt2D="false" dtr="false" t="normal">$M712/($J712+$K712)</f>
        <v>6284.1124663366345</v>
      </c>
      <c r="V712" s="52" t="n">
        <v>2027</v>
      </c>
      <c r="W712" s="56" t="n">
        <v>0</v>
      </c>
      <c r="X712" s="56" t="n">
        <f aca="false" ca="false" dt2D="false" dtr="false" t="normal">+(J712*16.89+K712*28.62)*12</f>
        <v>409413.60000000003</v>
      </c>
      <c r="Y712" s="56" t="n">
        <f aca="false" ca="false" dt2D="false" dtr="false" t="normal">+(J712*16.89+K712*28.62)*12*30-'[3]Лист1'!$AQ$200</f>
        <v>11470574.950000001</v>
      </c>
      <c r="Z712" s="72" t="n">
        <f aca="false" ca="true" dt2D="false" dtr="false" t="normal">SUBTOTAL(9, AA712:AO712)</f>
        <v>12693907.182000002</v>
      </c>
      <c r="AA712" s="58" t="n">
        <v>5555193.27</v>
      </c>
      <c r="AB712" s="58" t="n"/>
      <c r="AC712" s="58" t="n">
        <v>2889870.66</v>
      </c>
      <c r="AD712" s="58" t="n">
        <v>2093868.46</v>
      </c>
      <c r="AE712" s="58" t="n"/>
      <c r="AF712" s="58" t="n"/>
      <c r="AG712" s="58" t="n">
        <v>0</v>
      </c>
      <c r="AH712" s="58" t="n"/>
      <c r="AI712" s="58" t="n"/>
      <c r="AJ712" s="58" t="n"/>
      <c r="AK712" s="63" t="n"/>
      <c r="AL712" s="63" t="n"/>
      <c r="AM712" s="62" t="n">
        <v>1154290.014</v>
      </c>
      <c r="AN712" s="62" t="n">
        <v>120441.288</v>
      </c>
      <c r="AO712" s="62" t="n">
        <v>880243.49</v>
      </c>
      <c r="AP712" s="4" t="n">
        <f aca="false" ca="false" dt2D="false" dtr="false" t="normal">COUNTIF(AA712:AL712, "&gt;0")</f>
        <v>3</v>
      </c>
      <c r="AQ712" s="4" t="n">
        <f aca="false" ca="false" dt2D="false" dtr="false" t="normal">COUNTIF(AM712:AO712, "&gt;0")</f>
        <v>3</v>
      </c>
      <c r="AR712" s="4" t="n">
        <f aca="false" ca="false" dt2D="false" dtr="false" t="normal">+AP712+AQ712</f>
        <v>6</v>
      </c>
    </row>
    <row customHeight="true" ht="12.75" outlineLevel="0" r="713">
      <c r="A713" s="49" t="n">
        <f aca="false" ca="false" dt2D="false" dtr="false" t="normal">+A712+1</f>
        <v>684</v>
      </c>
      <c r="B713" s="49" t="n">
        <f aca="false" ca="false" dt2D="false" dtr="false" t="normal">+B712+1</f>
        <v>181</v>
      </c>
      <c r="C713" s="50" t="s">
        <v>261</v>
      </c>
      <c r="D713" s="49" t="s">
        <v>828</v>
      </c>
      <c r="E713" s="53" t="s">
        <v>136</v>
      </c>
      <c r="F713" s="52" t="s">
        <v>56</v>
      </c>
      <c r="G713" s="52" t="n">
        <v>9</v>
      </c>
      <c r="H713" s="52" t="n">
        <v>1</v>
      </c>
      <c r="I713" s="53" t="n">
        <v>2059.9</v>
      </c>
      <c r="J713" s="53" t="n">
        <v>1841.1</v>
      </c>
      <c r="K713" s="53" t="n">
        <v>218.8</v>
      </c>
      <c r="L713" s="51" t="n">
        <v>82</v>
      </c>
      <c r="M713" s="54" t="n">
        <f aca="false" ca="false" dt2D="false" dtr="false" t="normal">SUM(N713:R713)</f>
        <v>20930650.443099998</v>
      </c>
      <c r="N713" s="54" t="n"/>
      <c r="O713" s="54" t="n">
        <v>2125304.48</v>
      </c>
      <c r="P713" s="54" t="n">
        <v>0</v>
      </c>
      <c r="Q713" s="54" t="n">
        <v>2266542.3</v>
      </c>
      <c r="R713" s="54" t="n">
        <v>16538803.6631</v>
      </c>
      <c r="S713" s="54" t="n">
        <f aca="false" ca="false" dt2D="false" dtr="false" t="normal">+Z713-M713</f>
        <v>0</v>
      </c>
      <c r="T713" s="54" t="n">
        <f aca="false" ca="false" dt2D="false" dtr="false" t="normal">$M713/($J713+$K713)</f>
        <v>10161.003176416329</v>
      </c>
      <c r="U713" s="54" t="n">
        <f aca="false" ca="false" dt2D="false" dtr="false" t="normal">$M713/($J713+$K713)</f>
        <v>10161.003176416329</v>
      </c>
      <c r="V713" s="52" t="n">
        <v>2027</v>
      </c>
      <c r="W713" s="56" t="n">
        <v>1818243.48</v>
      </c>
      <c r="X713" s="56" t="n">
        <f aca="false" ca="false" dt2D="false" dtr="false" t="normal">+(J713*16.89+K713*28.62)*12</f>
        <v>448298.82</v>
      </c>
      <c r="Y713" s="56" t="n">
        <f aca="false" ca="false" dt2D="false" dtr="false" t="normal">+(J713*16.89+K713*28.62)*12*30</f>
        <v>13448964.6</v>
      </c>
      <c r="Z713" s="72" t="n">
        <f aca="false" ca="true" dt2D="false" dtr="false" t="normal">SUBTOTAL(9, AA713:AO713)</f>
        <v>20930650.443099998</v>
      </c>
      <c r="AA713" s="58" t="n">
        <v>5664922.08</v>
      </c>
      <c r="AB713" s="58" t="n">
        <v>3887857.05</v>
      </c>
      <c r="AC713" s="58" t="n">
        <v>2946952.76</v>
      </c>
      <c r="AD713" s="58" t="n">
        <v>2135227.54</v>
      </c>
      <c r="AE713" s="58" t="n"/>
      <c r="AF713" s="58" t="n"/>
      <c r="AG713" s="58" t="n">
        <v>0</v>
      </c>
      <c r="AH713" s="63" t="n">
        <v>3373924.70016</v>
      </c>
      <c r="AI713" s="63" t="n"/>
      <c r="AJ713" s="58" t="n"/>
      <c r="AK713" s="63" t="n"/>
      <c r="AL713" s="63" t="n"/>
      <c r="AM713" s="62" t="n">
        <v>1623480.72843</v>
      </c>
      <c r="AN713" s="62" t="n">
        <v>167459.36451</v>
      </c>
      <c r="AO713" s="62" t="n">
        <v>1130826.22</v>
      </c>
      <c r="AP713" s="4" t="n">
        <f aca="false" ca="false" dt2D="false" dtr="false" t="normal">COUNTIF(AA713:AL713, "&gt;0")</f>
        <v>5</v>
      </c>
      <c r="AQ713" s="4" t="n">
        <f aca="false" ca="false" dt2D="false" dtr="false" t="normal">COUNTIF(AM713:AO713, "&gt;0")</f>
        <v>3</v>
      </c>
      <c r="AR713" s="4" t="n">
        <f aca="false" ca="false" dt2D="false" dtr="false" t="normal">+AP713+AQ713</f>
        <v>8</v>
      </c>
    </row>
    <row customHeight="true" ht="12.75" outlineLevel="0" r="714">
      <c r="A714" s="49" t="n">
        <f aca="false" ca="false" dt2D="false" dtr="false" t="normal">+A713+1</f>
        <v>685</v>
      </c>
      <c r="B714" s="49" t="n">
        <f aca="false" ca="false" dt2D="false" dtr="false" t="normal">+B713+1</f>
        <v>182</v>
      </c>
      <c r="C714" s="50" t="s">
        <v>261</v>
      </c>
      <c r="D714" s="49" t="s">
        <v>829</v>
      </c>
      <c r="E714" s="53" t="s">
        <v>117</v>
      </c>
      <c r="F714" s="52" t="s">
        <v>56</v>
      </c>
      <c r="G714" s="52" t="n">
        <v>5</v>
      </c>
      <c r="H714" s="52" t="n">
        <v>6</v>
      </c>
      <c r="I714" s="53" t="n">
        <v>5137.7</v>
      </c>
      <c r="J714" s="53" t="n">
        <v>5137.7</v>
      </c>
      <c r="K714" s="53" t="n">
        <v>0</v>
      </c>
      <c r="L714" s="51" t="n">
        <v>237</v>
      </c>
      <c r="M714" s="54" t="n">
        <f aca="false" ca="false" dt2D="false" dtr="false" t="normal">SUM(N714:R714)</f>
        <v>29996723.411920004</v>
      </c>
      <c r="N714" s="54" t="n"/>
      <c r="O714" s="54" t="n">
        <v>2780066</v>
      </c>
      <c r="P714" s="54" t="n">
        <v>0</v>
      </c>
      <c r="Q714" s="54" t="n">
        <v>3424986.094</v>
      </c>
      <c r="R714" s="54" t="n">
        <v>23791671.31792</v>
      </c>
      <c r="S714" s="54" t="n">
        <f aca="false" ca="false" dt2D="false" dtr="false" t="normal">+Z714-M714</f>
        <v>0</v>
      </c>
      <c r="T714" s="54" t="n">
        <f aca="false" ca="false" dt2D="false" dtr="false" t="normal">$M714/($J714+$K714)</f>
        <v>5838.550988169804</v>
      </c>
      <c r="U714" s="54" t="n">
        <f aca="false" ca="false" dt2D="false" dtr="false" t="normal">$M714/($J714+$K714)</f>
        <v>5838.550988169804</v>
      </c>
      <c r="V714" s="52" t="n">
        <v>2027</v>
      </c>
      <c r="W714" s="56" t="n">
        <v>2641384.09</v>
      </c>
      <c r="X714" s="56" t="n">
        <f aca="false" ca="false" dt2D="false" dtr="false" t="normal">+(J714*12.71+K714*25.41)*12</f>
        <v>783602.004</v>
      </c>
      <c r="Y714" s="56" t="n">
        <f aca="false" ca="false" dt2D="false" dtr="false" t="normal">+(J714*12.71+K714*25.41)*12*30</f>
        <v>23508060.119999997</v>
      </c>
      <c r="Z714" s="72" t="n">
        <f aca="false" ca="true" dt2D="false" dtr="false" t="normal">SUBTOTAL(9, AA714:AO714)</f>
        <v>29996723.411920004</v>
      </c>
      <c r="AA714" s="58" t="n">
        <v>17476469.19</v>
      </c>
      <c r="AB714" s="58" t="n"/>
      <c r="AC714" s="58" t="n">
        <v>8245261.88</v>
      </c>
      <c r="AD714" s="63" t="n"/>
      <c r="AE714" s="58" t="n"/>
      <c r="AF714" s="58" t="n"/>
      <c r="AG714" s="58" t="n">
        <v>0</v>
      </c>
      <c r="AH714" s="58" t="n"/>
      <c r="AI714" s="58" t="n"/>
      <c r="AJ714" s="58" t="n"/>
      <c r="AK714" s="63" t="n"/>
      <c r="AL714" s="63" t="n"/>
      <c r="AM714" s="62" t="n">
        <v>2416642.55488</v>
      </c>
      <c r="AN714" s="62" t="n">
        <v>278644.18704</v>
      </c>
      <c r="AO714" s="62" t="n">
        <v>1579705.6</v>
      </c>
      <c r="AP714" s="4" t="n">
        <f aca="false" ca="false" dt2D="false" dtr="false" t="normal">COUNTIF(AA714:AL714, "&gt;0")</f>
        <v>2</v>
      </c>
      <c r="AQ714" s="4" t="n">
        <f aca="false" ca="false" dt2D="false" dtr="false" t="normal">COUNTIF(AM714:AO714, "&gt;0")</f>
        <v>3</v>
      </c>
      <c r="AR714" s="4" t="n">
        <f aca="false" ca="false" dt2D="false" dtr="false" t="normal">+AP714+AQ714</f>
        <v>5</v>
      </c>
    </row>
    <row customHeight="true" ht="12.75" outlineLevel="0" r="715">
      <c r="A715" s="49" t="n">
        <f aca="false" ca="false" dt2D="false" dtr="false" t="normal">+A714+1</f>
        <v>686</v>
      </c>
      <c r="B715" s="49" t="n">
        <f aca="false" ca="false" dt2D="false" dtr="false" t="normal">+B714+1</f>
        <v>183</v>
      </c>
      <c r="C715" s="50" t="s">
        <v>261</v>
      </c>
      <c r="D715" s="49" t="s">
        <v>830</v>
      </c>
      <c r="E715" s="53" t="s">
        <v>128</v>
      </c>
      <c r="F715" s="52" t="s">
        <v>56</v>
      </c>
      <c r="G715" s="52" t="n">
        <v>4</v>
      </c>
      <c r="H715" s="52" t="n">
        <v>6</v>
      </c>
      <c r="I715" s="53" t="n">
        <v>4514.6</v>
      </c>
      <c r="J715" s="53" t="n">
        <v>4312.1</v>
      </c>
      <c r="K715" s="53" t="n">
        <v>202.5</v>
      </c>
      <c r="L715" s="51" t="n">
        <v>191</v>
      </c>
      <c r="M715" s="54" t="n">
        <f aca="false" ca="false" dt2D="false" dtr="false" t="normal">SUM(N715:R715)</f>
        <v>23115640.26</v>
      </c>
      <c r="N715" s="54" t="n"/>
      <c r="O715" s="54" t="n">
        <v>1321708.43</v>
      </c>
      <c r="P715" s="54" t="n">
        <v>0</v>
      </c>
      <c r="Q715" s="54" t="n">
        <v>1490597.032</v>
      </c>
      <c r="R715" s="54" t="n">
        <v>20303334.798</v>
      </c>
      <c r="S715" s="54" t="n">
        <f aca="false" ca="false" dt2D="false" dtr="false" t="normal">+Z715-M715</f>
        <v>0</v>
      </c>
      <c r="T715" s="54" t="n">
        <f aca="false" ca="false" dt2D="false" dtr="false" t="normal">$M715/($J715+$K715)</f>
        <v>5120.196752757719</v>
      </c>
      <c r="U715" s="54" t="n">
        <f aca="false" ca="false" dt2D="false" dtr="false" t="normal">$M715/($J715+$K715)</f>
        <v>5120.196752757719</v>
      </c>
      <c r="V715" s="52" t="n">
        <v>2027</v>
      </c>
      <c r="W715" s="56" t="n">
        <v>771169.24</v>
      </c>
      <c r="X715" s="56" t="n">
        <f aca="false" ca="false" dt2D="false" dtr="false" t="normal">+(J715*12.71+K715*25.41)*12</f>
        <v>719427.7920000001</v>
      </c>
      <c r="Y715" s="56" t="n">
        <f aca="false" ca="false" dt2D="false" dtr="false" t="normal">+(J715*12.71+K715*25.41)*12*30</f>
        <v>21582833.760000005</v>
      </c>
      <c r="Z715" s="72" t="n">
        <f aca="false" ca="true" dt2D="false" dtr="false" t="normal">SUBTOTAL(9, AA715:AO715)</f>
        <v>23115640.26</v>
      </c>
      <c r="AA715" s="58" t="n"/>
      <c r="AB715" s="58" t="n"/>
      <c r="AC715" s="58" t="n"/>
      <c r="AD715" s="63" t="n"/>
      <c r="AE715" s="58" t="n"/>
      <c r="AF715" s="58" t="n"/>
      <c r="AG715" s="58" t="n">
        <v>0</v>
      </c>
      <c r="AH715" s="58" t="n"/>
      <c r="AI715" s="58" t="n"/>
      <c r="AJ715" s="58" t="n"/>
      <c r="AK715" s="58" t="n">
        <v>19238022.12</v>
      </c>
      <c r="AL715" s="58" t="n"/>
      <c r="AM715" s="58" t="n">
        <v>3051847.48</v>
      </c>
      <c r="AN715" s="58" t="n">
        <v>285730.84</v>
      </c>
      <c r="AO715" s="58" t="n">
        <v>540039.82</v>
      </c>
      <c r="AP715" s="4" t="n">
        <f aca="false" ca="false" dt2D="false" dtr="false" t="normal">COUNTIF(AA715:AL715, "&gt;0")</f>
        <v>1</v>
      </c>
      <c r="AQ715" s="4" t="n">
        <f aca="false" ca="false" dt2D="false" dtr="false" t="normal">COUNTIF(AM715:AO715, "&gt;0")</f>
        <v>3</v>
      </c>
      <c r="AR715" s="4" t="n">
        <f aca="false" ca="false" dt2D="false" dtr="false" t="normal">+AP715+AQ715</f>
        <v>4</v>
      </c>
    </row>
    <row customHeight="true" ht="12.75" outlineLevel="0" r="716">
      <c r="A716" s="49" t="n">
        <f aca="false" ca="false" dt2D="false" dtr="false" t="normal">+A715+1</f>
        <v>687</v>
      </c>
      <c r="B716" s="49" t="n">
        <f aca="false" ca="false" dt2D="false" dtr="false" t="normal">+B715+1</f>
        <v>184</v>
      </c>
      <c r="C716" s="50" t="s">
        <v>261</v>
      </c>
      <c r="D716" s="49" t="s">
        <v>831</v>
      </c>
      <c r="E716" s="53" t="s">
        <v>290</v>
      </c>
      <c r="F716" s="52" t="s">
        <v>56</v>
      </c>
      <c r="G716" s="52" t="n">
        <v>9</v>
      </c>
      <c r="H716" s="52" t="n">
        <v>4</v>
      </c>
      <c r="I716" s="53" t="n">
        <v>8137.6</v>
      </c>
      <c r="J716" s="53" t="n">
        <v>8072</v>
      </c>
      <c r="K716" s="53" t="n">
        <v>65.6000000000004</v>
      </c>
      <c r="L716" s="51" t="n">
        <v>366</v>
      </c>
      <c r="M716" s="54" t="n">
        <f aca="false" ca="false" dt2D="false" dtr="false" t="normal">SUM(N716:R716)</f>
        <v>14365440</v>
      </c>
      <c r="N716" s="54" t="n"/>
      <c r="O716" s="54" t="n">
        <v>1569214.08</v>
      </c>
      <c r="P716" s="54" t="n">
        <v>0</v>
      </c>
      <c r="Q716" s="54" t="n">
        <v>1658562.624</v>
      </c>
      <c r="R716" s="54" t="n">
        <v>11137663.296</v>
      </c>
      <c r="S716" s="54" t="n">
        <f aca="false" ca="false" dt2D="false" dtr="false" t="normal">+Z716-M716</f>
        <v>0</v>
      </c>
      <c r="T716" s="54" t="n">
        <f aca="false" ca="false" dt2D="false" dtr="false" t="normal">$M716/($J716+$K716)</f>
        <v>1765.316555249705</v>
      </c>
      <c r="U716" s="54" t="n">
        <f aca="false" ca="false" dt2D="false" dtr="false" t="normal">$M716/($J716+$K716)</f>
        <v>1765.316555249705</v>
      </c>
      <c r="V716" s="52" t="n">
        <v>2027</v>
      </c>
      <c r="W716" s="56" t="n">
        <v>0</v>
      </c>
      <c r="X716" s="56" t="n">
        <f aca="false" ca="false" dt2D="false" dtr="false" t="normal">+(J716*16.89+K716*28.62)*12</f>
        <v>1658562.6240000003</v>
      </c>
      <c r="Y716" s="56" t="n">
        <f aca="false" ca="false" dt2D="false" dtr="false" t="normal">+(J716*16.89+K716*28.62)*12*30-'[3]Лист1'!$AQ$220</f>
        <v>13323007.950000003</v>
      </c>
      <c r="Z716" s="72" t="n">
        <f aca="false" ca="true" dt2D="false" dtr="false" t="normal">SUBTOTAL(9, AA716:AO716)</f>
        <v>14365440</v>
      </c>
      <c r="AA716" s="58" t="n"/>
      <c r="AB716" s="58" t="n"/>
      <c r="AC716" s="58" t="n"/>
      <c r="AD716" s="58" t="n"/>
      <c r="AE716" s="58" t="n"/>
      <c r="AF716" s="58" t="n"/>
      <c r="AG716" s="58" t="n">
        <v>0</v>
      </c>
      <c r="AH716" s="58" t="n">
        <v>13495698.80064</v>
      </c>
      <c r="AI716" s="58" t="n"/>
      <c r="AJ716" s="58" t="n"/>
      <c r="AK716" s="58" t="n"/>
      <c r="AL716" s="58" t="n"/>
      <c r="AM716" s="58" t="n">
        <v>430963.2</v>
      </c>
      <c r="AN716" s="58" t="n">
        <v>143654.4</v>
      </c>
      <c r="AO716" s="58" t="n">
        <v>295123.59936</v>
      </c>
      <c r="AP716" s="4" t="n">
        <f aca="false" ca="false" dt2D="false" dtr="false" t="normal">COUNTIF(AA716:AL716, "&gt;0")</f>
        <v>1</v>
      </c>
      <c r="AQ716" s="4" t="n">
        <f aca="false" ca="false" dt2D="false" dtr="false" t="normal">COUNTIF(AM716:AO716, "&gt;0")</f>
        <v>3</v>
      </c>
      <c r="AR716" s="4" t="n">
        <f aca="false" ca="false" dt2D="false" dtr="false" t="normal">+AP716+AQ716</f>
        <v>4</v>
      </c>
    </row>
    <row customHeight="true" ht="12.75" outlineLevel="0" r="717">
      <c r="A717" s="49" t="n">
        <f aca="false" ca="false" dt2D="false" dtr="false" t="normal">+A716+1</f>
        <v>688</v>
      </c>
      <c r="B717" s="49" t="n">
        <f aca="false" ca="false" dt2D="false" dtr="false" t="normal">+B716+1</f>
        <v>185</v>
      </c>
      <c r="C717" s="50" t="s">
        <v>261</v>
      </c>
      <c r="D717" s="49" t="s">
        <v>832</v>
      </c>
      <c r="E717" s="53" t="s">
        <v>132</v>
      </c>
      <c r="F717" s="52" t="s">
        <v>56</v>
      </c>
      <c r="G717" s="52" t="n">
        <v>5</v>
      </c>
      <c r="H717" s="52" t="n">
        <v>6</v>
      </c>
      <c r="I717" s="53" t="n">
        <v>5082.1</v>
      </c>
      <c r="J717" s="53" t="n">
        <v>5003.4</v>
      </c>
      <c r="K717" s="53" t="n">
        <v>78.7000000000007</v>
      </c>
      <c r="L717" s="51" t="n">
        <v>210</v>
      </c>
      <c r="M717" s="54" t="n">
        <f aca="false" ca="false" dt2D="false" dtr="false" t="normal">SUM(N717:R717)</f>
        <v>22621237.660000004</v>
      </c>
      <c r="N717" s="54" t="n"/>
      <c r="O717" s="54" t="n">
        <v>2060094.35</v>
      </c>
      <c r="P717" s="54" t="n">
        <v>0</v>
      </c>
      <c r="Q717" s="54" t="n">
        <v>787115.772</v>
      </c>
      <c r="R717" s="54" t="n">
        <v>19774027.538</v>
      </c>
      <c r="S717" s="54" t="n">
        <f aca="false" ca="false" dt2D="false" dtr="false" t="normal">+Z717-M717</f>
        <v>0</v>
      </c>
      <c r="T717" s="54" t="n">
        <f aca="false" ca="false" dt2D="false" dtr="false" t="normal">$M717/($J717+$K717)</f>
        <v>4451.159493122922</v>
      </c>
      <c r="U717" s="54" t="n">
        <f aca="false" ca="false" dt2D="false" dtr="false" t="normal">$M717/($J717+$K717)</f>
        <v>4451.159493122922</v>
      </c>
      <c r="V717" s="52" t="n">
        <v>2027</v>
      </c>
      <c r="W717" s="56" t="n">
        <v>0</v>
      </c>
      <c r="X717" s="56" t="n">
        <f aca="false" ca="false" dt2D="false" dtr="false" t="normal">+(J717*12.71+K717*25.41)*12</f>
        <v>787115.7720000001</v>
      </c>
      <c r="Y717" s="56" t="n">
        <f aca="false" ca="false" dt2D="false" dtr="false" t="normal">+(J717*12.71+K717*25.41)*12*30-'[3]Лист1'!$AQ$229</f>
        <v>20717610.820000004</v>
      </c>
      <c r="Z717" s="72" t="n">
        <f aca="false" ca="true" dt2D="false" dtr="false" t="normal">SUBTOTAL(9, AA717:AO717)</f>
        <v>22621237.660000004</v>
      </c>
      <c r="AA717" s="58" t="n">
        <v>17287339.48</v>
      </c>
      <c r="AB717" s="58" t="n"/>
      <c r="AC717" s="58" t="n"/>
      <c r="AD717" s="58" t="n"/>
      <c r="AE717" s="58" t="n"/>
      <c r="AF717" s="58" t="n"/>
      <c r="AG717" s="58" t="n">
        <v>0</v>
      </c>
      <c r="AH717" s="58" t="n"/>
      <c r="AI717" s="58" t="n"/>
      <c r="AJ717" s="58" t="n"/>
      <c r="AK717" s="63" t="n"/>
      <c r="AL717" s="58" t="n"/>
      <c r="AM717" s="58" t="n">
        <v>4039504.14</v>
      </c>
      <c r="AN717" s="58" t="n">
        <v>442775.42</v>
      </c>
      <c r="AO717" s="58" t="n">
        <v>851618.62</v>
      </c>
      <c r="AP717" s="4" t="n">
        <f aca="false" ca="false" dt2D="false" dtr="false" t="normal">COUNTIF(AA717:AL717, "&gt;0")</f>
        <v>1</v>
      </c>
      <c r="AQ717" s="4" t="n">
        <f aca="false" ca="false" dt2D="false" dtr="false" t="normal">COUNTIF(AM717:AO717, "&gt;0")</f>
        <v>3</v>
      </c>
      <c r="AR717" s="4" t="n">
        <f aca="false" ca="false" dt2D="false" dtr="false" t="normal">+AP717+AQ717</f>
        <v>4</v>
      </c>
    </row>
    <row customHeight="true" ht="12.75" outlineLevel="0" r="718">
      <c r="A718" s="49" t="n">
        <f aca="false" ca="false" dt2D="false" dtr="false" t="normal">+A717+1</f>
        <v>689</v>
      </c>
      <c r="B718" s="49" t="n">
        <f aca="false" ca="false" dt2D="false" dtr="false" t="normal">+B717+1</f>
        <v>186</v>
      </c>
      <c r="C718" s="50" t="s">
        <v>261</v>
      </c>
      <c r="D718" s="49" t="s">
        <v>833</v>
      </c>
      <c r="E718" s="53" t="s">
        <v>107</v>
      </c>
      <c r="F718" s="52" t="s">
        <v>56</v>
      </c>
      <c r="G718" s="52" t="n">
        <v>9</v>
      </c>
      <c r="H718" s="52" t="n">
        <v>1</v>
      </c>
      <c r="I718" s="53" t="n">
        <v>4302.35</v>
      </c>
      <c r="J718" s="53" t="n">
        <v>4298.95</v>
      </c>
      <c r="K718" s="53" t="n">
        <v>3.40000000000055</v>
      </c>
      <c r="L718" s="51" t="n">
        <v>225</v>
      </c>
      <c r="M718" s="54" t="n">
        <f aca="false" ca="false" dt2D="false" dtr="false" t="normal">SUM(N718:R718)</f>
        <v>27036451.259485003</v>
      </c>
      <c r="N718" s="54" t="n"/>
      <c r="O718" s="54" t="n">
        <v>3426905.41</v>
      </c>
      <c r="P718" s="54" t="n">
        <v>0</v>
      </c>
      <c r="Q718" s="54" t="n">
        <v>3940123.212</v>
      </c>
      <c r="R718" s="54" t="n">
        <v>19669422.637485</v>
      </c>
      <c r="S718" s="54" t="n">
        <f aca="false" ca="false" dt2D="false" dtr="false" t="normal">+Z718-M718</f>
        <v>0</v>
      </c>
      <c r="T718" s="54" t="n">
        <f aca="false" ca="false" dt2D="false" dtr="false" t="normal">$M718/($J718+$K718)</f>
        <v>6284.112463998745</v>
      </c>
      <c r="U718" s="54" t="n">
        <f aca="false" ca="false" dt2D="false" dtr="false" t="normal">$M718/($J718+$K718)</f>
        <v>6284.112463998745</v>
      </c>
      <c r="V718" s="52" t="n">
        <v>2027</v>
      </c>
      <c r="W718" s="56" t="n">
        <v>3067644.33</v>
      </c>
      <c r="X718" s="56" t="n">
        <f aca="false" ca="false" dt2D="false" dtr="false" t="normal">+(J718*16.89+K718*28.62)*12</f>
        <v>872478.8820000002</v>
      </c>
      <c r="Y718" s="56" t="n">
        <f aca="false" ca="false" dt2D="false" dtr="false" t="normal">+(J718*16.89+K718*28.62)*12*30</f>
        <v>26174366.46000001</v>
      </c>
      <c r="Z718" s="72" t="n">
        <f aca="false" ca="true" dt2D="false" dtr="false" t="normal">SUBTOTAL(9, AA718:AO718)</f>
        <v>27036451.259485003</v>
      </c>
      <c r="AA718" s="58" t="n">
        <v>11831874.14</v>
      </c>
      <c r="AB718" s="58" t="n"/>
      <c r="AC718" s="58" t="n">
        <v>6155066.85</v>
      </c>
      <c r="AD718" s="58" t="n">
        <v>4459680.68</v>
      </c>
      <c r="AE718" s="58" t="n"/>
      <c r="AF718" s="58" t="n"/>
      <c r="AG718" s="58" t="n">
        <v>0</v>
      </c>
      <c r="AH718" s="58" t="n"/>
      <c r="AI718" s="58" t="n"/>
      <c r="AJ718" s="58" t="n"/>
      <c r="AK718" s="63" t="n"/>
      <c r="AL718" s="63" t="n"/>
      <c r="AM718" s="62" t="n">
        <v>2458494.872145</v>
      </c>
      <c r="AN718" s="62" t="n">
        <v>256525.03734</v>
      </c>
      <c r="AO718" s="62" t="n">
        <v>1874809.68</v>
      </c>
      <c r="AP718" s="4" t="n">
        <f aca="false" ca="false" dt2D="false" dtr="false" t="normal">COUNTIF(AA718:AL718, "&gt;0")</f>
        <v>3</v>
      </c>
      <c r="AQ718" s="4" t="n">
        <f aca="false" ca="false" dt2D="false" dtr="false" t="normal">COUNTIF(AM718:AO718, "&gt;0")</f>
        <v>3</v>
      </c>
      <c r="AR718" s="4" t="n">
        <f aca="false" ca="false" dt2D="false" dtr="false" t="normal">+AP718+AQ718</f>
        <v>6</v>
      </c>
    </row>
    <row customHeight="true" ht="12.75" outlineLevel="0" r="719">
      <c r="A719" s="49" t="n">
        <f aca="false" ca="false" dt2D="false" dtr="false" t="normal">+A718+1</f>
        <v>690</v>
      </c>
      <c r="B719" s="49" t="n">
        <f aca="false" ca="false" dt2D="false" dtr="false" t="normal">+B718+1</f>
        <v>187</v>
      </c>
      <c r="C719" s="50" t="s">
        <v>261</v>
      </c>
      <c r="D719" s="49" t="s">
        <v>834</v>
      </c>
      <c r="E719" s="53" t="s">
        <v>82</v>
      </c>
      <c r="F719" s="52" t="s">
        <v>56</v>
      </c>
      <c r="G719" s="52" t="n">
        <v>9</v>
      </c>
      <c r="H719" s="52" t="n">
        <v>1</v>
      </c>
      <c r="I719" s="53" t="n">
        <v>2277.4</v>
      </c>
      <c r="J719" s="53" t="n">
        <v>2020.55</v>
      </c>
      <c r="K719" s="53" t="n">
        <v>0</v>
      </c>
      <c r="L719" s="51" t="n">
        <v>98</v>
      </c>
      <c r="M719" s="54" t="n">
        <f aca="false" ca="false" dt2D="false" dtr="false" t="normal">SUM(N719:R719)</f>
        <v>6239801.890000001</v>
      </c>
      <c r="N719" s="54" t="n"/>
      <c r="O719" s="54" t="n">
        <v>0</v>
      </c>
      <c r="P719" s="54" t="n">
        <v>0</v>
      </c>
      <c r="Q719" s="54" t="n">
        <v>2557665.744</v>
      </c>
      <c r="R719" s="54" t="n">
        <v>3682136.146</v>
      </c>
      <c r="S719" s="54" t="n">
        <f aca="false" ca="false" dt2D="false" dtr="false" t="normal">+Z719-M719</f>
        <v>0</v>
      </c>
      <c r="T719" s="54" t="n">
        <f aca="false" ca="false" dt2D="false" dtr="false" t="normal">$M719/($J719+$K719)</f>
        <v>3088.1699982677987</v>
      </c>
      <c r="U719" s="54" t="n">
        <f aca="false" ca="false" dt2D="false" dtr="false" t="normal">$M719/($J719+$K719)</f>
        <v>3088.1699982677987</v>
      </c>
      <c r="V719" s="52" t="n">
        <v>2027</v>
      </c>
      <c r="W719" s="56" t="n">
        <v>2148140.67</v>
      </c>
      <c r="X719" s="56" t="n">
        <f aca="false" ca="false" dt2D="false" dtr="false" t="normal">+(J719*16.89+K719*28.62)*12</f>
        <v>409525.074</v>
      </c>
      <c r="Y719" s="56" t="n">
        <f aca="false" ca="false" dt2D="false" dtr="false" t="normal">+(J719*16.89+K719*28.62)*12*30</f>
        <v>12285752.22</v>
      </c>
      <c r="Z719" s="72" t="n">
        <f aca="false" ca="true" dt2D="false" dtr="false" t="normal">SUBTOTAL(9, AA719:AO719)</f>
        <v>6239801.890000001</v>
      </c>
      <c r="AA719" s="58" t="n">
        <v>5556705.82</v>
      </c>
      <c r="AB719" s="58" t="n"/>
      <c r="AC719" s="58" t="n"/>
      <c r="AD719" s="58" t="n"/>
      <c r="AE719" s="58" t="n"/>
      <c r="AF719" s="58" t="n"/>
      <c r="AG719" s="58" t="n">
        <v>0</v>
      </c>
      <c r="AH719" s="58" t="n"/>
      <c r="AI719" s="58" t="n"/>
      <c r="AJ719" s="58" t="n"/>
      <c r="AK719" s="58" t="n"/>
      <c r="AL719" s="58" t="n"/>
      <c r="AM719" s="58" t="n">
        <v>499184.15</v>
      </c>
      <c r="AN719" s="58" t="n">
        <v>62398.02</v>
      </c>
      <c r="AO719" s="58" t="n">
        <v>121513.9</v>
      </c>
      <c r="AP719" s="4" t="n">
        <f aca="false" ca="false" dt2D="false" dtr="false" t="normal">COUNTIF(AA719:AL719, "&gt;0")</f>
        <v>1</v>
      </c>
      <c r="AQ719" s="4" t="n">
        <f aca="false" ca="false" dt2D="false" dtr="false" t="normal">COUNTIF(AM719:AO719, "&gt;0")</f>
        <v>3</v>
      </c>
      <c r="AR719" s="4" t="n">
        <f aca="false" ca="false" dt2D="false" dtr="false" t="normal">+AP719+AQ719</f>
        <v>4</v>
      </c>
    </row>
    <row customHeight="true" ht="12.75" outlineLevel="0" r="720">
      <c r="A720" s="49" t="n">
        <f aca="false" ca="false" dt2D="false" dtr="false" t="normal">+A719+1</f>
        <v>691</v>
      </c>
      <c r="B720" s="49" t="n">
        <f aca="false" ca="false" dt2D="false" dtr="false" t="normal">+B719+1</f>
        <v>188</v>
      </c>
      <c r="C720" s="50" t="s">
        <v>261</v>
      </c>
      <c r="D720" s="49" t="s">
        <v>835</v>
      </c>
      <c r="E720" s="53" t="s">
        <v>82</v>
      </c>
      <c r="F720" s="52" t="s">
        <v>56</v>
      </c>
      <c r="G720" s="52" t="n">
        <v>9</v>
      </c>
      <c r="H720" s="52" t="n">
        <v>1</v>
      </c>
      <c r="I720" s="53" t="n">
        <v>2197.2</v>
      </c>
      <c r="J720" s="53" t="n">
        <v>1934.5</v>
      </c>
      <c r="K720" s="53" t="n">
        <v>60.3</v>
      </c>
      <c r="L720" s="51" t="n">
        <v>70</v>
      </c>
      <c r="M720" s="54" t="n">
        <f aca="false" ca="false" dt2D="false" dtr="false" t="normal">SUM(N720:R720)</f>
        <v>6160281.520000001</v>
      </c>
      <c r="N720" s="54" t="n"/>
      <c r="O720" s="54" t="n">
        <v>0</v>
      </c>
      <c r="P720" s="54" t="n">
        <v>0</v>
      </c>
      <c r="Q720" s="54" t="n">
        <v>2352611.762</v>
      </c>
      <c r="R720" s="54" t="n">
        <v>3807669.758</v>
      </c>
      <c r="S720" s="54" t="n">
        <f aca="false" ca="false" dt2D="false" dtr="false" t="normal">+Z720-M720</f>
        <v>0</v>
      </c>
      <c r="T720" s="54" t="n">
        <f aca="false" ca="false" dt2D="false" dtr="false" t="normal">$M720/($J720+$K720)</f>
        <v>3088.1700020052144</v>
      </c>
      <c r="U720" s="54" t="n">
        <f aca="false" ca="false" dt2D="false" dtr="false" t="normal">$M720/($J720+$K720)</f>
        <v>3088.1700020052144</v>
      </c>
      <c r="V720" s="52" t="n">
        <v>2027</v>
      </c>
      <c r="W720" s="56" t="n">
        <v>1939817.87</v>
      </c>
      <c r="X720" s="56" t="n">
        <f aca="false" ca="false" dt2D="false" dtr="false" t="normal">+(J720*16.89+K720*28.62)*12</f>
        <v>412793.892</v>
      </c>
      <c r="Y720" s="56" t="n">
        <f aca="false" ca="false" dt2D="false" dtr="false" t="normal">+(J720*16.89+K720*28.62)*12*30</f>
        <v>12383816.76</v>
      </c>
      <c r="Z720" s="72" t="n">
        <f aca="false" ca="true" dt2D="false" dtr="false" t="normal">SUBTOTAL(9, AA720:AO720)</f>
        <v>6160281.520000001</v>
      </c>
      <c r="AA720" s="58" t="n">
        <v>5485890.86</v>
      </c>
      <c r="AB720" s="58" t="n"/>
      <c r="AC720" s="58" t="n"/>
      <c r="AD720" s="58" t="n"/>
      <c r="AE720" s="58" t="n"/>
      <c r="AF720" s="58" t="n"/>
      <c r="AG720" s="58" t="n">
        <v>0</v>
      </c>
      <c r="AH720" s="58" t="n"/>
      <c r="AI720" s="58" t="n"/>
      <c r="AJ720" s="58" t="n"/>
      <c r="AK720" s="58" t="n"/>
      <c r="AL720" s="58" t="n"/>
      <c r="AM720" s="58" t="n">
        <v>492822.52</v>
      </c>
      <c r="AN720" s="58" t="n">
        <v>61602.82</v>
      </c>
      <c r="AO720" s="58" t="n">
        <v>119965.32</v>
      </c>
      <c r="AP720" s="4" t="n">
        <f aca="false" ca="false" dt2D="false" dtr="false" t="normal">COUNTIF(AA720:AL720, "&gt;0")</f>
        <v>1</v>
      </c>
      <c r="AQ720" s="4" t="n">
        <f aca="false" ca="false" dt2D="false" dtr="false" t="normal">COUNTIF(AM720:AO720, "&gt;0")</f>
        <v>3</v>
      </c>
      <c r="AR720" s="4" t="n">
        <f aca="false" ca="false" dt2D="false" dtr="false" t="normal">+AP720+AQ720</f>
        <v>4</v>
      </c>
    </row>
    <row customHeight="true" ht="12.75" outlineLevel="0" r="721">
      <c r="A721" s="49" t="n">
        <f aca="false" ca="false" dt2D="false" dtr="false" t="normal">+A720+1</f>
        <v>692</v>
      </c>
      <c r="B721" s="49" t="n">
        <f aca="false" ca="false" dt2D="false" dtr="false" t="normal">+B720+1</f>
        <v>189</v>
      </c>
      <c r="C721" s="50" t="s">
        <v>261</v>
      </c>
      <c r="D721" s="49" t="s">
        <v>836</v>
      </c>
      <c r="E721" s="53" t="s">
        <v>290</v>
      </c>
      <c r="F721" s="52" t="s">
        <v>56</v>
      </c>
      <c r="G721" s="52" t="n">
        <v>9</v>
      </c>
      <c r="H721" s="52" t="n">
        <v>1</v>
      </c>
      <c r="I721" s="53" t="n">
        <v>2001.1</v>
      </c>
      <c r="J721" s="53" t="n">
        <v>1828.7</v>
      </c>
      <c r="K721" s="53" t="n">
        <v>172.4</v>
      </c>
      <c r="L721" s="51" t="n">
        <v>79</v>
      </c>
      <c r="M721" s="54" t="n">
        <f aca="false" ca="false" dt2D="false" dtr="false" t="normal">SUM(N721:R721)</f>
        <v>16970327.923660003</v>
      </c>
      <c r="N721" s="54" t="n"/>
      <c r="O721" s="54" t="n">
        <v>2489924.61</v>
      </c>
      <c r="P721" s="54" t="n">
        <v>0</v>
      </c>
      <c r="Q721" s="54" t="n">
        <v>508433.682</v>
      </c>
      <c r="R721" s="54" t="n">
        <v>13971969.63166</v>
      </c>
      <c r="S721" s="54" t="n">
        <f aca="false" ca="false" dt2D="false" dtr="false" t="normal">+Z721-M721</f>
        <v>0</v>
      </c>
      <c r="T721" s="54" t="n">
        <f aca="false" ca="false" dt2D="false" dtr="false" t="normal">$M721/($J721+$K721)</f>
        <v>8480.49968700215</v>
      </c>
      <c r="U721" s="54" t="n">
        <f aca="false" ca="false" dt2D="false" dtr="false" t="normal">$M721/($J721+$K721)</f>
        <v>8480.49968700215</v>
      </c>
      <c r="V721" s="52" t="n">
        <v>2027</v>
      </c>
      <c r="W721" s="56" t="n">
        <v>78583.71</v>
      </c>
      <c r="X721" s="56" t="n">
        <f aca="false" ca="false" dt2D="false" dtr="false" t="normal">+(J721*16.89+K721*28.62)*12</f>
        <v>429849.97200000007</v>
      </c>
      <c r="Y721" s="56" t="n">
        <f aca="false" ca="false" dt2D="false" dtr="false" t="normal">+(J721*16.89+K721*28.62)*12*30</f>
        <v>12895499.160000002</v>
      </c>
      <c r="Z721" s="72" t="n">
        <f aca="false" ca="true" dt2D="false" dtr="false" t="normal">SUBTOTAL(9, AA721:AO721)</f>
        <v>16970327.923660003</v>
      </c>
      <c r="AA721" s="58" t="n">
        <v>5503216.46</v>
      </c>
      <c r="AB721" s="58" t="n">
        <v>3776877.88</v>
      </c>
      <c r="AC721" s="58" t="n">
        <v>2862831.77</v>
      </c>
      <c r="AD721" s="58" t="n">
        <v>2074277.32</v>
      </c>
      <c r="AE721" s="58" t="n"/>
      <c r="AF721" s="58" t="n"/>
      <c r="AG721" s="58" t="n">
        <v>0</v>
      </c>
      <c r="AH721" s="58" t="n"/>
      <c r="AI721" s="63" t="n"/>
      <c r="AJ721" s="58" t="n"/>
      <c r="AK721" s="63" t="n"/>
      <c r="AL721" s="63" t="n"/>
      <c r="AM721" s="62" t="n">
        <v>1577138.34927</v>
      </c>
      <c r="AN721" s="62" t="n">
        <v>162679.22439</v>
      </c>
      <c r="AO721" s="62" t="n">
        <v>1013306.92</v>
      </c>
      <c r="AP721" s="4" t="n">
        <f aca="false" ca="false" dt2D="false" dtr="false" t="normal">COUNTIF(AA721:AL721, "&gt;0")</f>
        <v>4</v>
      </c>
      <c r="AQ721" s="4" t="n">
        <f aca="false" ca="false" dt2D="false" dtr="false" t="normal">COUNTIF(AM721:AO721, "&gt;0")</f>
        <v>3</v>
      </c>
      <c r="AR721" s="4" t="n">
        <f aca="false" ca="false" dt2D="false" dtr="false" t="normal">+AP721+AQ721</f>
        <v>7</v>
      </c>
    </row>
    <row customHeight="true" ht="12.75" outlineLevel="0" r="722">
      <c r="A722" s="49" t="n">
        <f aca="false" ca="false" dt2D="false" dtr="false" t="normal">+A721+1</f>
        <v>693</v>
      </c>
      <c r="B722" s="49" t="n">
        <f aca="false" ca="false" dt2D="false" dtr="false" t="normal">+B721+1</f>
        <v>190</v>
      </c>
      <c r="C722" s="50" t="s">
        <v>261</v>
      </c>
      <c r="D722" s="49" t="s">
        <v>837</v>
      </c>
      <c r="E722" s="53" t="s">
        <v>85</v>
      </c>
      <c r="F722" s="52" t="s">
        <v>56</v>
      </c>
      <c r="G722" s="52" t="n">
        <v>9</v>
      </c>
      <c r="H722" s="52" t="n">
        <v>1</v>
      </c>
      <c r="I722" s="53" t="n">
        <v>2282.58</v>
      </c>
      <c r="J722" s="53" t="n">
        <v>1973.3</v>
      </c>
      <c r="K722" s="53" t="n">
        <v>54.5</v>
      </c>
      <c r="L722" s="51" t="n">
        <v>71</v>
      </c>
      <c r="M722" s="54" t="n">
        <f aca="false" ca="false" dt2D="false" dtr="false" t="normal">SUM(N722:R722)</f>
        <v>6262191.13</v>
      </c>
      <c r="N722" s="54" t="n"/>
      <c r="O722" s="54" t="n">
        <v>0</v>
      </c>
      <c r="P722" s="54" t="n">
        <v>0</v>
      </c>
      <c r="Q722" s="54" t="n">
        <v>1986600.104</v>
      </c>
      <c r="R722" s="54" t="n">
        <v>4275591.026</v>
      </c>
      <c r="S722" s="54" t="n">
        <f aca="false" ca="false" dt2D="false" dtr="false" t="normal">+Z722-M722</f>
        <v>0</v>
      </c>
      <c r="T722" s="54" t="n">
        <f aca="false" ca="false" dt2D="false" dtr="false" t="normal">$M722/($J722+$K722)</f>
        <v>3088.1700019725813</v>
      </c>
      <c r="U722" s="54" t="n">
        <f aca="false" ca="false" dt2D="false" dtr="false" t="normal">$M722/($J722+$K722)</f>
        <v>3088.1700019725813</v>
      </c>
      <c r="V722" s="52" t="n">
        <v>2027</v>
      </c>
      <c r="W722" s="56" t="n">
        <v>1567934.18</v>
      </c>
      <c r="X722" s="56" t="n">
        <f aca="false" ca="false" dt2D="false" dtr="false" t="normal">+(J722*16.89+K722*28.62)*12</f>
        <v>418665.92400000006</v>
      </c>
      <c r="Y722" s="56" t="n">
        <f aca="false" ca="false" dt2D="false" dtr="false" t="normal">+(J722*16.89+K722*28.62)*12*30</f>
        <v>12559977.720000003</v>
      </c>
      <c r="Z722" s="72" t="n">
        <f aca="false" ca="true" dt2D="false" dtr="false" t="normal">SUBTOTAL(9, AA722:AO722)</f>
        <v>6262191.13</v>
      </c>
      <c r="AA722" s="58" t="n">
        <v>5576644.02</v>
      </c>
      <c r="AB722" s="58" t="n"/>
      <c r="AC722" s="58" t="n"/>
      <c r="AD722" s="58" t="n"/>
      <c r="AE722" s="58" t="n"/>
      <c r="AF722" s="58" t="n"/>
      <c r="AG722" s="58" t="n">
        <v>0</v>
      </c>
      <c r="AH722" s="58" t="n"/>
      <c r="AI722" s="58" t="n"/>
      <c r="AJ722" s="58" t="n"/>
      <c r="AK722" s="58" t="n"/>
      <c r="AL722" s="58" t="n"/>
      <c r="AM722" s="58" t="n">
        <v>500975.29</v>
      </c>
      <c r="AN722" s="58" t="n">
        <v>62621.91</v>
      </c>
      <c r="AO722" s="58" t="n">
        <v>121949.91</v>
      </c>
      <c r="AP722" s="4" t="n">
        <f aca="false" ca="false" dt2D="false" dtr="false" t="normal">COUNTIF(AA722:AL722, "&gt;0")</f>
        <v>1</v>
      </c>
      <c r="AQ722" s="4" t="n">
        <f aca="false" ca="false" dt2D="false" dtr="false" t="normal">COUNTIF(AM722:AO722, "&gt;0")</f>
        <v>3</v>
      </c>
      <c r="AR722" s="4" t="n">
        <f aca="false" ca="false" dt2D="false" dtr="false" t="normal">+AP722+AQ722</f>
        <v>4</v>
      </c>
    </row>
    <row customHeight="true" ht="12.75" outlineLevel="0" r="723">
      <c r="A723" s="49" t="n">
        <f aca="false" ca="false" dt2D="false" dtr="false" t="normal">+A722+1</f>
        <v>694</v>
      </c>
      <c r="B723" s="49" t="n">
        <f aca="false" ca="false" dt2D="false" dtr="false" t="normal">+B722+1</f>
        <v>191</v>
      </c>
      <c r="C723" s="50" t="s">
        <v>261</v>
      </c>
      <c r="D723" s="49" t="s">
        <v>838</v>
      </c>
      <c r="E723" s="53" t="s">
        <v>193</v>
      </c>
      <c r="F723" s="52" t="s">
        <v>56</v>
      </c>
      <c r="G723" s="52" t="n">
        <v>4</v>
      </c>
      <c r="H723" s="52" t="n">
        <v>3</v>
      </c>
      <c r="I723" s="53" t="n">
        <v>2209.2</v>
      </c>
      <c r="J723" s="53" t="n">
        <v>2030.9</v>
      </c>
      <c r="K723" s="53" t="n">
        <v>45.4000000000001</v>
      </c>
      <c r="L723" s="51" t="n">
        <v>88</v>
      </c>
      <c r="M723" s="54" t="n">
        <f aca="false" ca="false" dt2D="false" dtr="false" t="normal">SUM(N723:R723)</f>
        <v>7931009.21</v>
      </c>
      <c r="N723" s="54" t="n"/>
      <c r="O723" s="54" t="n">
        <v>0</v>
      </c>
      <c r="P723" s="54" t="n">
        <v>0</v>
      </c>
      <c r="Q723" s="54" t="n">
        <v>1974580.086</v>
      </c>
      <c r="R723" s="54" t="n">
        <v>5956429.124</v>
      </c>
      <c r="S723" s="54" t="n">
        <f aca="false" ca="false" dt2D="false" dtr="false" t="normal">+Z723-M723</f>
        <v>0</v>
      </c>
      <c r="T723" s="54" t="n">
        <f aca="false" ca="false" dt2D="false" dtr="false" t="normal">$M723/($J723+$K723)</f>
        <v>3819.779998073496</v>
      </c>
      <c r="U723" s="54" t="n">
        <f aca="false" ca="false" dt2D="false" dtr="false" t="normal">$M723/($J723+$K723)</f>
        <v>3819.779998073496</v>
      </c>
      <c r="V723" s="52" t="n">
        <v>2027</v>
      </c>
      <c r="W723" s="56" t="n">
        <v>1650983.85</v>
      </c>
      <c r="X723" s="56" t="n">
        <f aca="false" ca="false" dt2D="false" dtr="false" t="normal">+(J723*12.71+K723*25.41)*12</f>
        <v>323596.23600000003</v>
      </c>
      <c r="Y723" s="56" t="n">
        <f aca="false" ca="false" dt2D="false" dtr="false" t="normal">+(J723*12.71+K723*25.41)*12*30</f>
        <v>9707887.080000002</v>
      </c>
      <c r="Z723" s="72" t="n">
        <f aca="false" ca="true" dt2D="false" dtr="false" t="normal">SUBTOTAL(9, AA723:AO723)</f>
        <v>7931009.21</v>
      </c>
      <c r="AA723" s="58" t="n">
        <v>7062769.91</v>
      </c>
      <c r="AB723" s="58" t="n"/>
      <c r="AC723" s="58" t="n"/>
      <c r="AD723" s="58" t="n"/>
      <c r="AE723" s="58" t="n"/>
      <c r="AF723" s="58" t="n"/>
      <c r="AG723" s="58" t="n">
        <v>0</v>
      </c>
      <c r="AH723" s="58" t="n"/>
      <c r="AI723" s="58" t="n"/>
      <c r="AJ723" s="58" t="n"/>
      <c r="AK723" s="58" t="n"/>
      <c r="AL723" s="58" t="n"/>
      <c r="AM723" s="58" t="n">
        <v>634480.74</v>
      </c>
      <c r="AN723" s="58" t="n">
        <v>79310.09</v>
      </c>
      <c r="AO723" s="58" t="n">
        <v>154448.47</v>
      </c>
      <c r="AP723" s="4" t="n">
        <f aca="false" ca="false" dt2D="false" dtr="false" t="normal">COUNTIF(AA723:AL723, "&gt;0")</f>
        <v>1</v>
      </c>
      <c r="AQ723" s="4" t="n">
        <f aca="false" ca="false" dt2D="false" dtr="false" t="normal">COUNTIF(AM723:AO723, "&gt;0")</f>
        <v>3</v>
      </c>
      <c r="AR723" s="4" t="n">
        <f aca="false" ca="false" dt2D="false" dtr="false" t="normal">+AP723+AQ723</f>
        <v>4</v>
      </c>
    </row>
    <row customHeight="true" ht="12.75" outlineLevel="0" r="724">
      <c r="A724" s="49" t="n">
        <f aca="false" ca="false" dt2D="false" dtr="false" t="normal">+A723+1</f>
        <v>695</v>
      </c>
      <c r="B724" s="49" t="n">
        <f aca="false" ca="false" dt2D="false" dtr="false" t="normal">+B723+1</f>
        <v>192</v>
      </c>
      <c r="C724" s="50" t="s">
        <v>261</v>
      </c>
      <c r="D724" s="49" t="s">
        <v>839</v>
      </c>
      <c r="E724" s="53" t="s">
        <v>164</v>
      </c>
      <c r="F724" s="52" t="s">
        <v>56</v>
      </c>
      <c r="G724" s="52" t="n">
        <v>5</v>
      </c>
      <c r="H724" s="52" t="n">
        <v>7</v>
      </c>
      <c r="I724" s="53" t="n">
        <v>5397.26</v>
      </c>
      <c r="J724" s="53" t="n">
        <v>5314.16</v>
      </c>
      <c r="K724" s="53" t="n">
        <v>83.1000000000004</v>
      </c>
      <c r="L724" s="51" t="n">
        <v>173</v>
      </c>
      <c r="M724" s="54" t="n">
        <f aca="false" ca="false" dt2D="false" dtr="false" t="normal">SUM(N724:R724)</f>
        <v>10618427.07</v>
      </c>
      <c r="N724" s="54" t="n"/>
      <c r="O724" s="54" t="n">
        <v>1382956.18</v>
      </c>
      <c r="P724" s="54" t="n">
        <v>0</v>
      </c>
      <c r="Q724" s="54" t="n">
        <v>835854.5352</v>
      </c>
      <c r="R724" s="54" t="n">
        <v>8399616.3548</v>
      </c>
      <c r="S724" s="54" t="n">
        <f aca="false" ca="false" dt2D="false" dtr="false" t="normal">+Z724-M724</f>
        <v>0</v>
      </c>
      <c r="T724" s="54" t="n">
        <f aca="false" ca="false" dt2D="false" dtr="false" t="normal">$M724/($J724+$K724)</f>
        <v>1967.3736432930782</v>
      </c>
      <c r="U724" s="54" t="n">
        <f aca="false" ca="false" dt2D="false" dtr="false" t="normal">$M724/($J724+$K724)</f>
        <v>1967.3736432930782</v>
      </c>
      <c r="V724" s="52" t="n">
        <v>2027</v>
      </c>
      <c r="W724" s="56" t="n">
        <v>0</v>
      </c>
      <c r="X724" s="56" t="n">
        <f aca="false" ca="false" dt2D="false" dtr="false" t="normal">+(J724*12.71+K724*25.41)*12</f>
        <v>835854.5352</v>
      </c>
      <c r="Y724" s="56" t="n">
        <f aca="false" ca="false" dt2D="false" dtr="false" t="normal">+(J724*12.71+K724*25.41)*12*30-'[3]Лист1'!$AQ$228</f>
        <v>13029121.156000001</v>
      </c>
      <c r="Z724" s="72" t="n">
        <f aca="false" ca="true" dt2D="false" dtr="false" t="normal">SUBTOTAL(9, AA724:AO724)</f>
        <v>10618427.07</v>
      </c>
      <c r="AA724" s="58" t="n"/>
      <c r="AB724" s="58" t="n"/>
      <c r="AC724" s="58" t="n"/>
      <c r="AD724" s="58" t="n">
        <v>6524441.3</v>
      </c>
      <c r="AE724" s="58" t="n"/>
      <c r="AF724" s="58" t="n"/>
      <c r="AG724" s="58" t="n">
        <v>0</v>
      </c>
      <c r="AH724" s="58" t="n"/>
      <c r="AI724" s="58" t="n"/>
      <c r="AJ724" s="58" t="n"/>
      <c r="AK724" s="58" t="n"/>
      <c r="AL724" s="63" t="n"/>
      <c r="AM724" s="58" t="n">
        <v>3228706.24</v>
      </c>
      <c r="AN724" s="58" t="n">
        <v>299613.24</v>
      </c>
      <c r="AO724" s="58" t="n">
        <v>565666.29</v>
      </c>
      <c r="AP724" s="4" t="n">
        <f aca="false" ca="false" dt2D="false" dtr="false" t="normal">COUNTIF(AA724:AL724, "&gt;0")</f>
        <v>1</v>
      </c>
      <c r="AQ724" s="4" t="n">
        <f aca="false" ca="false" dt2D="false" dtr="false" t="normal">COUNTIF(AM724:AO724, "&gt;0")</f>
        <v>3</v>
      </c>
      <c r="AR724" s="4" t="n">
        <f aca="false" ca="false" dt2D="false" dtr="false" t="normal">+AP724+AQ724</f>
        <v>4</v>
      </c>
    </row>
    <row customHeight="true" ht="12.75" outlineLevel="0" r="725">
      <c r="A725" s="49" t="n">
        <f aca="false" ca="false" dt2D="false" dtr="false" t="normal">+A724+1</f>
        <v>696</v>
      </c>
      <c r="B725" s="49" t="n">
        <f aca="false" ca="false" dt2D="false" dtr="false" t="normal">+B724+1</f>
        <v>193</v>
      </c>
      <c r="C725" s="50" t="s">
        <v>261</v>
      </c>
      <c r="D725" s="49" t="s">
        <v>840</v>
      </c>
      <c r="E725" s="53" t="s">
        <v>202</v>
      </c>
      <c r="F725" s="52" t="s">
        <v>56</v>
      </c>
      <c r="G725" s="52" t="n">
        <v>4</v>
      </c>
      <c r="H725" s="52" t="n">
        <v>3</v>
      </c>
      <c r="I725" s="53" t="n">
        <v>2007.4</v>
      </c>
      <c r="J725" s="53" t="n">
        <v>2007.4</v>
      </c>
      <c r="K725" s="53" t="n">
        <v>0</v>
      </c>
      <c r="L725" s="51" t="n">
        <v>101</v>
      </c>
      <c r="M725" s="54" t="n">
        <f aca="false" ca="false" dt2D="false" dtr="false" t="normal">SUM(N725:R725)</f>
        <v>10660301.189860001</v>
      </c>
      <c r="N725" s="54" t="n"/>
      <c r="O725" s="54" t="n">
        <v>1597055.69</v>
      </c>
      <c r="P725" s="54" t="n">
        <v>0</v>
      </c>
      <c r="Q725" s="54" t="n">
        <v>946005.098</v>
      </c>
      <c r="R725" s="54" t="n">
        <v>8117240.40186</v>
      </c>
      <c r="S725" s="54" t="n">
        <f aca="false" ca="false" dt2D="false" dtr="false" t="normal">+Z725-M725</f>
        <v>0</v>
      </c>
      <c r="T725" s="54" t="n">
        <f aca="false" ca="false" dt2D="false" dtr="false" t="normal">$M725/($J725+$K725)</f>
        <v>5310.501738497559</v>
      </c>
      <c r="U725" s="54" t="n">
        <f aca="false" ca="false" dt2D="false" dtr="false" t="normal">$M725/($J725+$K725)</f>
        <v>5310.501738497559</v>
      </c>
      <c r="V725" s="52" t="n">
        <v>2027</v>
      </c>
      <c r="W725" s="56" t="n">
        <v>639836.45</v>
      </c>
      <c r="X725" s="56" t="n">
        <f aca="false" ca="false" dt2D="false" dtr="false" t="normal">+(J725*12.71+K725*25.41)*12</f>
        <v>306168.64800000004</v>
      </c>
      <c r="Y725" s="56" t="n">
        <f aca="false" ca="false" dt2D="false" dtr="false" t="normal">+(J725*12.71+K725*25.41)*12*30</f>
        <v>9185059.440000001</v>
      </c>
      <c r="Z725" s="72" t="n">
        <f aca="false" ca="true" dt2D="false" dtr="false" t="normal">SUBTOTAL(9, AA725:AO725)</f>
        <v>10660301.189860001</v>
      </c>
      <c r="AA725" s="58" t="n"/>
      <c r="AB725" s="58" t="n">
        <v>3010611.52</v>
      </c>
      <c r="AC725" s="58" t="n">
        <v>3221585.29</v>
      </c>
      <c r="AD725" s="58" t="n">
        <v>2426631.93</v>
      </c>
      <c r="AE725" s="58" t="n"/>
      <c r="AF725" s="58" t="n"/>
      <c r="AG725" s="58" t="n">
        <v>0</v>
      </c>
      <c r="AH725" s="58" t="n"/>
      <c r="AI725" s="63" t="n"/>
      <c r="AJ725" s="58" t="n"/>
      <c r="AK725" s="63" t="n"/>
      <c r="AL725" s="63" t="n"/>
      <c r="AM725" s="62" t="n">
        <v>1086784.47934</v>
      </c>
      <c r="AN725" s="62" t="n">
        <v>100028.34052</v>
      </c>
      <c r="AO725" s="62" t="n">
        <v>814659.63</v>
      </c>
      <c r="AP725" s="4" t="n">
        <f aca="false" ca="false" dt2D="false" dtr="false" t="normal">COUNTIF(AA725:AL725, "&gt;0")</f>
        <v>3</v>
      </c>
      <c r="AQ725" s="4" t="n">
        <f aca="false" ca="false" dt2D="false" dtr="false" t="normal">COUNTIF(AM725:AO725, "&gt;0")</f>
        <v>3</v>
      </c>
      <c r="AR725" s="4" t="n">
        <f aca="false" ca="false" dt2D="false" dtr="false" t="normal">+AP725+AQ725</f>
        <v>6</v>
      </c>
    </row>
    <row customHeight="true" ht="12.75" outlineLevel="0" r="726">
      <c r="A726" s="49" t="n">
        <f aca="false" ca="false" dt2D="false" dtr="false" t="normal">+A725+1</f>
        <v>697</v>
      </c>
      <c r="B726" s="49" t="n">
        <f aca="false" ca="false" dt2D="false" dtr="false" t="normal">+B725+1</f>
        <v>194</v>
      </c>
      <c r="C726" s="50" t="s">
        <v>261</v>
      </c>
      <c r="D726" s="49" t="s">
        <v>841</v>
      </c>
      <c r="E726" s="53" t="s">
        <v>161</v>
      </c>
      <c r="F726" s="52" t="s">
        <v>56</v>
      </c>
      <c r="G726" s="52" t="n">
        <v>4</v>
      </c>
      <c r="H726" s="52" t="n">
        <v>6</v>
      </c>
      <c r="I726" s="53" t="n">
        <v>4437.9</v>
      </c>
      <c r="J726" s="53" t="n">
        <v>4088.2</v>
      </c>
      <c r="K726" s="53" t="n">
        <v>0</v>
      </c>
      <c r="L726" s="51" t="n">
        <v>207</v>
      </c>
      <c r="M726" s="54" t="n">
        <f aca="false" ca="false" dt2D="false" dtr="false" t="normal">SUM(N726:R726)</f>
        <v>7039757.760000001</v>
      </c>
      <c r="N726" s="54" t="n"/>
      <c r="O726" s="54" t="n">
        <v>0</v>
      </c>
      <c r="P726" s="54" t="n">
        <v>0</v>
      </c>
      <c r="Q726" s="54" t="n">
        <v>623532.264</v>
      </c>
      <c r="R726" s="54" t="n">
        <v>6416225.496</v>
      </c>
      <c r="S726" s="54" t="n">
        <f aca="false" ca="false" dt2D="false" dtr="false" t="normal">+Z726-M726</f>
        <v>0</v>
      </c>
      <c r="T726" s="54" t="n">
        <f aca="false" ca="false" dt2D="false" dtr="false" t="normal">$M726/($J726+$K726)</f>
        <v>1721.970001467639</v>
      </c>
      <c r="U726" s="54" t="n">
        <f aca="false" ca="false" dt2D="false" dtr="false" t="normal">$M726/($J726+$K726)</f>
        <v>1721.970001467639</v>
      </c>
      <c r="V726" s="52" t="n">
        <v>2027</v>
      </c>
      <c r="W726" s="56" t="n">
        <v>0</v>
      </c>
      <c r="X726" s="56" t="n">
        <f aca="false" ca="false" dt2D="false" dtr="false" t="normal">+(J726*12.71+K726*25.41)*12</f>
        <v>623532.2640000001</v>
      </c>
      <c r="Y726" s="56" t="n">
        <f aca="false" ca="false" dt2D="false" dtr="false" t="normal">+(J726*12.71+K726*25.41)*12*30-'[3]Лист1'!$AQ$238</f>
        <v>6822764.840000002</v>
      </c>
      <c r="Z726" s="72" t="n">
        <f aca="false" ca="true" dt2D="false" dtr="false" t="normal">SUBTOTAL(9, AA726:AO726)</f>
        <v>7039757.760000001</v>
      </c>
      <c r="AA726" s="58" t="n"/>
      <c r="AB726" s="58" t="n">
        <v>6131305.17</v>
      </c>
      <c r="AC726" s="58" t="n"/>
      <c r="AD726" s="58" t="n"/>
      <c r="AE726" s="58" t="n"/>
      <c r="AF726" s="58" t="n"/>
      <c r="AG726" s="58" t="n">
        <v>0</v>
      </c>
      <c r="AH726" s="58" t="n"/>
      <c r="AI726" s="58" t="n"/>
      <c r="AJ726" s="58" t="n"/>
      <c r="AK726" s="58" t="n"/>
      <c r="AL726" s="58" t="n"/>
      <c r="AM726" s="58" t="n">
        <v>703975.78</v>
      </c>
      <c r="AN726" s="58" t="n">
        <v>70397.58</v>
      </c>
      <c r="AO726" s="58" t="n">
        <v>134079.23</v>
      </c>
      <c r="AP726" s="4" t="n">
        <f aca="false" ca="false" dt2D="false" dtr="false" t="normal">COUNTIF(AA726:AL726, "&gt;0")</f>
        <v>1</v>
      </c>
      <c r="AQ726" s="4" t="n">
        <f aca="false" ca="false" dt2D="false" dtr="false" t="normal">COUNTIF(AM726:AO726, "&gt;0")</f>
        <v>3</v>
      </c>
      <c r="AR726" s="4" t="n">
        <f aca="false" ca="false" dt2D="false" dtr="false" t="normal">+AP726+AQ726</f>
        <v>4</v>
      </c>
    </row>
    <row customHeight="true" ht="12.75" outlineLevel="0" r="727">
      <c r="A727" s="49" t="n">
        <f aca="false" ca="false" dt2D="false" dtr="false" t="normal">+A726+1</f>
        <v>698</v>
      </c>
      <c r="B727" s="49" t="n">
        <f aca="false" ca="false" dt2D="false" dtr="false" t="normal">+B726+1</f>
        <v>195</v>
      </c>
      <c r="C727" s="50" t="s">
        <v>842</v>
      </c>
      <c r="D727" s="49" t="s">
        <v>843</v>
      </c>
      <c r="E727" s="53" t="s">
        <v>193</v>
      </c>
      <c r="F727" s="52" t="s">
        <v>56</v>
      </c>
      <c r="G727" s="52" t="n">
        <v>5</v>
      </c>
      <c r="H727" s="52" t="n">
        <v>7</v>
      </c>
      <c r="I727" s="53" t="n">
        <v>7592.2</v>
      </c>
      <c r="J727" s="53" t="n">
        <v>7549.9</v>
      </c>
      <c r="K727" s="53" t="n">
        <v>42.3000000000002</v>
      </c>
      <c r="L727" s="51" t="n">
        <v>431</v>
      </c>
      <c r="M727" s="54" t="n">
        <f aca="false" ca="false" dt2D="false" dtr="false" t="normal">SUM(N727:R727)</f>
        <v>28816933.013756864</v>
      </c>
      <c r="N727" s="54" t="n"/>
      <c r="O727" s="54" t="n">
        <v>4335515.77</v>
      </c>
      <c r="P727" s="54" t="n">
        <v>0</v>
      </c>
      <c r="Q727" s="54" t="n">
        <v>4505211.944</v>
      </c>
      <c r="R727" s="54" t="n">
        <v>19976205.2997569</v>
      </c>
      <c r="S727" s="54" t="n">
        <f aca="false" ca="false" dt2D="false" dtr="false" t="normal">+Z727-M727</f>
        <v>0</v>
      </c>
      <c r="T727" s="54" t="n">
        <f aca="false" ca="false" dt2D="false" dtr="false" t="normal">$M727/($J727+$K727)</f>
        <v>3795.5971936667715</v>
      </c>
      <c r="U727" s="54" t="n">
        <f aca="false" ca="false" dt2D="false" dtr="false" t="normal">$M727/($J727+$K727)</f>
        <v>3795.5971936667715</v>
      </c>
      <c r="V727" s="52" t="n">
        <v>2027</v>
      </c>
      <c r="W727" s="56" t="n">
        <v>3340803.08</v>
      </c>
      <c r="X727" s="56" t="n">
        <f aca="false" ca="false" dt2D="false" dtr="false" t="normal">+(J727*12.71+K727*25.41)*12</f>
        <v>1164408.864</v>
      </c>
      <c r="Y727" s="56" t="n">
        <f aca="false" ca="false" dt2D="false" dtr="false" t="normal">+(J727*12.71+K727*25.41)*12*30</f>
        <v>34932265.92</v>
      </c>
      <c r="Z727" s="72" t="n">
        <f aca="false" ca="true" dt2D="false" dtr="false" t="normal">SUBTOTAL(9, AA727:AO727)</f>
        <v>28816933.013756864</v>
      </c>
      <c r="AA727" s="58" t="n">
        <v>25825729.29</v>
      </c>
      <c r="AB727" s="63" t="n"/>
      <c r="AC727" s="63" t="n"/>
      <c r="AD727" s="63" t="n"/>
      <c r="AE727" s="58" t="n"/>
      <c r="AF727" s="58" t="n"/>
      <c r="AG727" s="58" t="n">
        <v>0</v>
      </c>
      <c r="AH727" s="58" t="n"/>
      <c r="AI727" s="58" t="n"/>
      <c r="AJ727" s="58" t="n"/>
      <c r="AK727" s="63" t="n"/>
      <c r="AL727" s="63" t="n"/>
      <c r="AM727" s="62" t="n">
        <v>2185873.33888</v>
      </c>
      <c r="AN727" s="62" t="n">
        <v>273234.16736</v>
      </c>
      <c r="AO727" s="62" t="n">
        <v>532096.217516864</v>
      </c>
      <c r="AP727" s="4" t="n">
        <f aca="false" ca="false" dt2D="false" dtr="false" t="normal">COUNTIF(AA727:AL727, "&gt;0")</f>
        <v>1</v>
      </c>
      <c r="AQ727" s="4" t="n">
        <f aca="false" ca="false" dt2D="false" dtr="false" t="normal">COUNTIF(AM727:AO727, "&gt;0")</f>
        <v>3</v>
      </c>
      <c r="AR727" s="4" t="n">
        <f aca="false" ca="false" dt2D="false" dtr="false" t="normal">+AP727+AQ727</f>
        <v>4</v>
      </c>
    </row>
    <row customHeight="true" ht="12.75" outlineLevel="0" r="728">
      <c r="A728" s="49" t="n">
        <f aca="false" ca="false" dt2D="false" dtr="false" t="normal">+A727+1</f>
        <v>699</v>
      </c>
      <c r="B728" s="49" t="n">
        <f aca="false" ca="false" dt2D="false" dtr="false" t="normal">+B727+1</f>
        <v>196</v>
      </c>
      <c r="C728" s="50" t="s">
        <v>844</v>
      </c>
      <c r="D728" s="49" t="s">
        <v>845</v>
      </c>
      <c r="E728" s="53" t="s">
        <v>188</v>
      </c>
      <c r="F728" s="52" t="s">
        <v>56</v>
      </c>
      <c r="G728" s="52" t="n">
        <v>5</v>
      </c>
      <c r="H728" s="52" t="n">
        <v>2</v>
      </c>
      <c r="I728" s="53" t="n">
        <v>2625.4</v>
      </c>
      <c r="J728" s="53" t="n">
        <v>1564</v>
      </c>
      <c r="K728" s="53" t="n">
        <v>0</v>
      </c>
      <c r="L728" s="51" t="n">
        <v>120</v>
      </c>
      <c r="M728" s="54" t="n">
        <f aca="false" ca="false" dt2D="false" dtr="false" t="normal">SUM(N728:R728)</f>
        <v>8667297</v>
      </c>
      <c r="N728" s="54" t="n"/>
      <c r="O728" s="54" t="n">
        <v>70766.54</v>
      </c>
      <c r="P728" s="54" t="n">
        <v>0</v>
      </c>
      <c r="Q728" s="54" t="n">
        <v>914284.48</v>
      </c>
      <c r="R728" s="54" t="n">
        <v>7682245.98</v>
      </c>
      <c r="S728" s="54" t="n">
        <f aca="false" ca="false" dt2D="false" dtr="false" t="normal">+Z728-M728</f>
        <v>0</v>
      </c>
      <c r="T728" s="54" t="n">
        <f aca="false" ca="false" dt2D="false" dtr="false" t="normal">$M728/($J728+$K728)</f>
        <v>5541.75</v>
      </c>
      <c r="U728" s="54" t="n">
        <f aca="false" ca="false" dt2D="false" dtr="false" t="normal">$M728/($J728+$K728)</f>
        <v>5541.75</v>
      </c>
      <c r="V728" s="52" t="n">
        <v>2027</v>
      </c>
      <c r="W728" s="56" t="n">
        <v>675743.2</v>
      </c>
      <c r="X728" s="56" t="n">
        <f aca="false" ca="false" dt2D="false" dtr="false" t="normal">+(J728*12.71+K728*25.41)*12</f>
        <v>238541.28000000003</v>
      </c>
      <c r="Y728" s="56" t="n">
        <f aca="false" ca="false" dt2D="false" dtr="false" t="normal">+(J728*12.71+K728*25.41)*12*30</f>
        <v>7156238.4</v>
      </c>
      <c r="Z728" s="72" t="n">
        <f aca="false" ca="true" dt2D="false" dtr="false" t="normal">SUBTOTAL(9, AA728:AO728)</f>
        <v>8667297</v>
      </c>
      <c r="AA728" s="58" t="n">
        <v>5320123.36</v>
      </c>
      <c r="AB728" s="58" t="n">
        <v>2345619.42</v>
      </c>
      <c r="AC728" s="58" t="n"/>
      <c r="AD728" s="58" t="n"/>
      <c r="AE728" s="58" t="n"/>
      <c r="AF728" s="58" t="n"/>
      <c r="AG728" s="58" t="n">
        <v>0</v>
      </c>
      <c r="AH728" s="58" t="n"/>
      <c r="AI728" s="58" t="n"/>
      <c r="AJ728" s="58" t="n"/>
      <c r="AK728" s="58" t="n"/>
      <c r="AL728" s="58" t="n"/>
      <c r="AM728" s="58" t="n">
        <v>747246.98</v>
      </c>
      <c r="AN728" s="58" t="n">
        <v>86672.97</v>
      </c>
      <c r="AO728" s="58" t="n">
        <v>167634.27</v>
      </c>
      <c r="AP728" s="4" t="n">
        <f aca="false" ca="false" dt2D="false" dtr="false" t="normal">COUNTIF(AA728:AL728, "&gt;0")</f>
        <v>2</v>
      </c>
      <c r="AQ728" s="4" t="n">
        <f aca="false" ca="false" dt2D="false" dtr="false" t="normal">COUNTIF(AM728:AO728, "&gt;0")</f>
        <v>3</v>
      </c>
      <c r="AR728" s="4" t="n">
        <f aca="false" ca="false" dt2D="false" dtr="false" t="normal">+AP728+AQ728</f>
        <v>5</v>
      </c>
    </row>
    <row customHeight="true" ht="12.75" outlineLevel="0" r="729">
      <c r="A729" s="49" t="s">
        <v>436</v>
      </c>
      <c r="B729" s="49" t="n">
        <f aca="false" ca="false" dt2D="false" dtr="false" t="normal">+B728+1</f>
        <v>197</v>
      </c>
      <c r="C729" s="50" t="s">
        <v>279</v>
      </c>
      <c r="D729" s="49" t="s">
        <v>280</v>
      </c>
      <c r="E729" s="53" t="s">
        <v>136</v>
      </c>
      <c r="F729" s="52" t="s">
        <v>56</v>
      </c>
      <c r="G729" s="52" t="n">
        <v>5</v>
      </c>
      <c r="H729" s="52" t="n">
        <v>1</v>
      </c>
      <c r="I729" s="53" t="n">
        <v>3093.6</v>
      </c>
      <c r="J729" s="53" t="n">
        <v>1867</v>
      </c>
      <c r="K729" s="53" t="n">
        <v>323</v>
      </c>
      <c r="L729" s="51" t="n">
        <v>98</v>
      </c>
      <c r="M729" s="54" t="n">
        <f aca="false" ca="false" dt2D="false" dtr="false" t="normal">SUM(N729:R729)</f>
        <v>3771114.2900000005</v>
      </c>
      <c r="N729" s="54" t="n"/>
      <c r="O729" s="54" t="n">
        <v>0</v>
      </c>
      <c r="P729" s="54" t="n">
        <v>0</v>
      </c>
      <c r="Q729" s="54" t="n">
        <v>383244</v>
      </c>
      <c r="R729" s="54" t="n">
        <v>3387870.29</v>
      </c>
      <c r="S729" s="54" t="n">
        <f aca="false" ca="false" dt2D="false" dtr="false" t="normal">+Z729-M729</f>
        <v>0</v>
      </c>
      <c r="T729" s="54" t="n">
        <f aca="false" ca="false" dt2D="false" dtr="false" t="normal">$M729/($J729+$K729)</f>
        <v>1721.9699954337902</v>
      </c>
      <c r="U729" s="54" t="n">
        <f aca="false" ca="false" dt2D="false" dtr="false" t="normal">$M729/($J729+$K729)</f>
        <v>1721.9699954337902</v>
      </c>
      <c r="V729" s="52" t="n">
        <v>2027</v>
      </c>
      <c r="W729" s="81" t="n">
        <v>0</v>
      </c>
      <c r="X729" s="81" t="n">
        <f aca="false" ca="false" dt2D="false" dtr="false" t="normal">+(J729*12.71+K729*25.41)*12</f>
        <v>383244.00000000006</v>
      </c>
      <c r="Y729" s="81" t="n">
        <f aca="false" ca="false" dt2D="false" dtr="false" t="normal">+(J729*12.71+K729*25.41)*12*30</f>
        <v>11497320.000000002</v>
      </c>
      <c r="Z729" s="72" t="n">
        <f aca="false" ca="true" dt2D="false" dtr="false" t="normal">SUBTOTAL(9, AA729:AO729)</f>
        <v>3771114.2900000005</v>
      </c>
      <c r="AA729" s="58" t="n"/>
      <c r="AB729" s="58" t="n">
        <v>3284467.08</v>
      </c>
      <c r="AC729" s="58" t="n"/>
      <c r="AD729" s="58" t="n"/>
      <c r="AE729" s="58" t="n"/>
      <c r="AF729" s="58" t="n"/>
      <c r="AG729" s="58" t="n">
        <v>0</v>
      </c>
      <c r="AH729" s="58" t="n"/>
      <c r="AI729" s="58" t="n"/>
      <c r="AJ729" s="58" t="n"/>
      <c r="AK729" s="58" t="n"/>
      <c r="AL729" s="58" t="n"/>
      <c r="AM729" s="58" t="n">
        <v>377111.43</v>
      </c>
      <c r="AN729" s="58" t="n">
        <v>37711.14</v>
      </c>
      <c r="AO729" s="58" t="n">
        <v>71824.64</v>
      </c>
      <c r="AP729" s="4" t="n">
        <f aca="false" ca="false" dt2D="false" dtr="false" t="normal">COUNTIF(AA729:AL729, "&gt;0")</f>
        <v>1</v>
      </c>
      <c r="AQ729" s="4" t="n">
        <f aca="false" ca="false" dt2D="false" dtr="false" t="normal">COUNTIF(AM729:AO729, "&gt;0")</f>
        <v>3</v>
      </c>
      <c r="AR729" s="4" t="n">
        <f aca="false" ca="false" dt2D="false" dtr="false" t="normal">+AP729+AQ729</f>
        <v>4</v>
      </c>
    </row>
    <row customHeight="true" ht="12.75" outlineLevel="0" r="730">
      <c r="A730" s="49" t="n">
        <f aca="false" ca="false" dt2D="false" dtr="false" t="normal">+A728+1</f>
        <v>700</v>
      </c>
      <c r="B730" s="49" t="n">
        <f aca="false" ca="false" dt2D="false" dtr="false" t="normal">+B729+1</f>
        <v>198</v>
      </c>
      <c r="C730" s="50" t="s">
        <v>279</v>
      </c>
      <c r="D730" s="49" t="s">
        <v>846</v>
      </c>
      <c r="E730" s="53" t="s">
        <v>136</v>
      </c>
      <c r="F730" s="52" t="s">
        <v>56</v>
      </c>
      <c r="G730" s="52" t="n">
        <v>5</v>
      </c>
      <c r="H730" s="52" t="n">
        <v>1</v>
      </c>
      <c r="I730" s="53" t="n">
        <v>3037</v>
      </c>
      <c r="J730" s="53" t="n">
        <v>2290.7</v>
      </c>
      <c r="K730" s="53" t="n">
        <v>275.7</v>
      </c>
      <c r="L730" s="51" t="n">
        <v>125</v>
      </c>
      <c r="M730" s="54" t="n">
        <f aca="false" ca="false" dt2D="false" dtr="false" t="normal">SUM(N730:R730)</f>
        <v>4419263.81</v>
      </c>
      <c r="N730" s="54" t="n"/>
      <c r="O730" s="54" t="n">
        <v>0</v>
      </c>
      <c r="P730" s="54" t="n">
        <v>0</v>
      </c>
      <c r="Q730" s="54" t="n">
        <v>433444.008</v>
      </c>
      <c r="R730" s="54" t="n">
        <v>3985819.802</v>
      </c>
      <c r="S730" s="54" t="n">
        <f aca="false" ca="false" dt2D="false" dtr="false" t="normal">+Z730-M730</f>
        <v>0</v>
      </c>
      <c r="T730" s="54" t="n">
        <f aca="false" ca="false" dt2D="false" dtr="false" t="normal">$M730/($J730+$K730)</f>
        <v>1721.970000779302</v>
      </c>
      <c r="U730" s="54" t="n">
        <f aca="false" ca="false" dt2D="false" dtr="false" t="normal">$M730/($J730+$K730)</f>
        <v>1721.970000779302</v>
      </c>
      <c r="V730" s="52" t="n">
        <v>2027</v>
      </c>
      <c r="W730" s="56" t="n">
        <v>0</v>
      </c>
      <c r="X730" s="56" t="n">
        <f aca="false" ca="false" dt2D="false" dtr="false" t="normal">+(J730*12.71+K730*25.41)*12</f>
        <v>433444.0079999999</v>
      </c>
      <c r="Y730" s="56" t="n">
        <f aca="false" ca="false" dt2D="false" dtr="false" t="normal">+(J730*12.71+K730*25.41)*12*30-'[3]Лист1'!$AQ$243</f>
        <v>8338212.769999999</v>
      </c>
      <c r="Z730" s="72" t="n">
        <f aca="false" ca="true" dt2D="false" dtr="false" t="normal">SUBTOTAL(9, AA730:AO730)</f>
        <v>4419263.81</v>
      </c>
      <c r="AA730" s="58" t="n"/>
      <c r="AB730" s="58" t="n">
        <v>3848975.49</v>
      </c>
      <c r="AC730" s="58" t="n"/>
      <c r="AD730" s="58" t="n"/>
      <c r="AE730" s="58" t="n"/>
      <c r="AF730" s="58" t="n"/>
      <c r="AG730" s="58" t="n">
        <v>0</v>
      </c>
      <c r="AH730" s="58" t="n"/>
      <c r="AI730" s="58" t="n"/>
      <c r="AJ730" s="58" t="n"/>
      <c r="AK730" s="58" t="n"/>
      <c r="AL730" s="58" t="n"/>
      <c r="AM730" s="58" t="n">
        <v>441926.38</v>
      </c>
      <c r="AN730" s="58" t="n">
        <v>44192.64</v>
      </c>
      <c r="AO730" s="58" t="n">
        <v>84169.3</v>
      </c>
      <c r="AP730" s="4" t="n">
        <f aca="false" ca="false" dt2D="false" dtr="false" t="normal">COUNTIF(AA730:AL730, "&gt;0")</f>
        <v>1</v>
      </c>
      <c r="AQ730" s="4" t="n">
        <f aca="false" ca="false" dt2D="false" dtr="false" t="normal">COUNTIF(AM730:AO730, "&gt;0")</f>
        <v>3</v>
      </c>
      <c r="AR730" s="4" t="n">
        <f aca="false" ca="false" dt2D="false" dtr="false" t="normal">+AP730+AQ730</f>
        <v>4</v>
      </c>
    </row>
    <row customHeight="true" ht="12.75" outlineLevel="0" r="731">
      <c r="A731" s="49" t="n">
        <f aca="false" ca="false" dt2D="false" dtr="false" t="normal">+A730+1</f>
        <v>701</v>
      </c>
      <c r="B731" s="49" t="n">
        <f aca="false" ca="false" dt2D="false" dtr="false" t="normal">+B730+1</f>
        <v>199</v>
      </c>
      <c r="C731" s="50" t="s">
        <v>279</v>
      </c>
      <c r="D731" s="49" t="s">
        <v>847</v>
      </c>
      <c r="E731" s="53" t="s">
        <v>67</v>
      </c>
      <c r="F731" s="52" t="s">
        <v>56</v>
      </c>
      <c r="G731" s="52" t="n">
        <v>5</v>
      </c>
      <c r="H731" s="52" t="n">
        <v>4</v>
      </c>
      <c r="I731" s="53" t="n">
        <v>4369.1</v>
      </c>
      <c r="J731" s="53" t="n">
        <v>4221.2</v>
      </c>
      <c r="K731" s="53" t="n">
        <v>147.900000000001</v>
      </c>
      <c r="L731" s="51" t="n">
        <v>159</v>
      </c>
      <c r="M731" s="54" t="n">
        <f aca="false" ca="false" dt2D="false" dtr="false" t="normal">SUM(N731:R731)</f>
        <v>27998515.340000004</v>
      </c>
      <c r="N731" s="54" t="n"/>
      <c r="O731" s="54" t="n">
        <v>3722221.03799999</v>
      </c>
      <c r="P731" s="54" t="n">
        <v>0</v>
      </c>
      <c r="Q731" s="54" t="n">
        <v>3608841.542</v>
      </c>
      <c r="R731" s="54" t="n">
        <v>20667452.76</v>
      </c>
      <c r="S731" s="54" t="n">
        <f aca="false" ca="false" dt2D="false" dtr="false" t="normal">+Z731-M731</f>
        <v>0</v>
      </c>
      <c r="T731" s="54" t="n">
        <f aca="false" ca="false" dt2D="false" dtr="false" t="normal">$M731/($J731+$K731)</f>
        <v>6408.302703073859</v>
      </c>
      <c r="U731" s="54" t="n">
        <f aca="false" ca="false" dt2D="false" dtr="false" t="normal">$M731/($J731+$K731)</f>
        <v>6408.302703073859</v>
      </c>
      <c r="V731" s="52" t="n">
        <v>2027</v>
      </c>
      <c r="W731" s="56" t="n">
        <v>2919926.45</v>
      </c>
      <c r="X731" s="56" t="n">
        <f aca="false" ca="false" dt2D="false" dtr="false" t="normal">+(J731*12.71+K731*25.41)*12</f>
        <v>688915.0920000004</v>
      </c>
      <c r="Y731" s="56" t="n">
        <f aca="false" ca="false" dt2D="false" dtr="false" t="normal">+(J731*12.71+K731*25.41)*12*30</f>
        <v>20667452.760000013</v>
      </c>
      <c r="Z731" s="72" t="n">
        <f aca="false" ca="true" dt2D="false" dtr="false" t="normal">SUBTOTAL(9, AA731:AO731)</f>
        <v>27998515.340000004</v>
      </c>
      <c r="AA731" s="58" t="n">
        <v>14861989.13</v>
      </c>
      <c r="AB731" s="58" t="n">
        <v>6552586.82</v>
      </c>
      <c r="AC731" s="58" t="n"/>
      <c r="AD731" s="58" t="n"/>
      <c r="AE731" s="58" t="n"/>
      <c r="AF731" s="58" t="n"/>
      <c r="AG731" s="58" t="n">
        <v>0</v>
      </c>
      <c r="AH731" s="58" t="n"/>
      <c r="AI731" s="63" t="n"/>
      <c r="AJ731" s="58" t="n"/>
      <c r="AK731" s="58" t="n"/>
      <c r="AL731" s="58" t="n"/>
      <c r="AM731" s="58" t="n">
        <v>4944626.69</v>
      </c>
      <c r="AN731" s="58" t="n">
        <v>559586.9</v>
      </c>
      <c r="AO731" s="58" t="n">
        <v>1079725.8</v>
      </c>
      <c r="AP731" s="4" t="n">
        <f aca="false" ca="false" dt2D="false" dtr="false" t="normal">COUNTIF(AA731:AL731, "&gt;0")</f>
        <v>2</v>
      </c>
      <c r="AQ731" s="4" t="n">
        <f aca="false" ca="false" dt2D="false" dtr="false" t="normal">COUNTIF(AM731:AO731, "&gt;0")</f>
        <v>3</v>
      </c>
      <c r="AR731" s="4" t="n">
        <f aca="false" ca="false" dt2D="false" dtr="false" t="normal">+AP731+AQ731</f>
        <v>5</v>
      </c>
    </row>
    <row customHeight="true" ht="12.75" outlineLevel="0" r="732">
      <c r="A732" s="49" t="n">
        <f aca="false" ca="false" dt2D="false" dtr="false" t="normal">+A731+1</f>
        <v>702</v>
      </c>
      <c r="B732" s="49" t="n">
        <f aca="false" ca="false" dt2D="false" dtr="false" t="normal">+B731+1</f>
        <v>200</v>
      </c>
      <c r="C732" s="50" t="s">
        <v>279</v>
      </c>
      <c r="D732" s="49" t="s">
        <v>848</v>
      </c>
      <c r="E732" s="53" t="s">
        <v>188</v>
      </c>
      <c r="F732" s="52" t="s">
        <v>56</v>
      </c>
      <c r="G732" s="52" t="n">
        <v>5</v>
      </c>
      <c r="H732" s="52" t="n">
        <v>3</v>
      </c>
      <c r="I732" s="53" t="n">
        <v>2866.91</v>
      </c>
      <c r="J732" s="53" t="n">
        <v>2866.91</v>
      </c>
      <c r="K732" s="53" t="n">
        <v>0</v>
      </c>
      <c r="L732" s="51" t="n">
        <v>116</v>
      </c>
      <c r="M732" s="54" t="n">
        <f aca="false" ca="false" dt2D="false" dtr="false" t="normal">SUM(N732:R732)</f>
        <v>16870714.17</v>
      </c>
      <c r="N732" s="54" t="n"/>
      <c r="O732" s="54" t="n">
        <v>772596.93</v>
      </c>
      <c r="P732" s="54" t="n">
        <v>0</v>
      </c>
      <c r="Q732" s="54" t="n">
        <v>2028533.5932</v>
      </c>
      <c r="R732" s="54" t="n">
        <v>14069583.6468</v>
      </c>
      <c r="S732" s="54" t="n">
        <f aca="false" ca="false" dt2D="false" dtr="false" t="normal">+Z732-M732</f>
        <v>0</v>
      </c>
      <c r="T732" s="54" t="n">
        <f aca="false" ca="false" dt2D="false" dtr="false" t="normal">$M732/($J732+$K732)</f>
        <v>5884.633340425756</v>
      </c>
      <c r="U732" s="54" t="n">
        <f aca="false" ca="false" dt2D="false" dtr="false" t="normal">$M732/($J732+$K732)</f>
        <v>5884.633340425756</v>
      </c>
      <c r="V732" s="52" t="n">
        <v>2027</v>
      </c>
      <c r="W732" s="56" t="n">
        <v>1591272.48</v>
      </c>
      <c r="X732" s="56" t="n">
        <f aca="false" ca="false" dt2D="false" dtr="false" t="normal">+(J732*12.71+K732*25.41)*12</f>
        <v>437261.1132</v>
      </c>
      <c r="Y732" s="56" t="n">
        <f aca="false" ca="false" dt2D="false" dtr="false" t="normal">+(J732*12.71+K732*25.41)*12*30</f>
        <v>13117833.396000002</v>
      </c>
      <c r="Z732" s="72" t="n">
        <f aca="false" ca="true" dt2D="false" dtr="false" t="normal">SUBTOTAL(9, AA732:AO732)</f>
        <v>16870714.17</v>
      </c>
      <c r="AA732" s="58" t="n">
        <v>9752119.49</v>
      </c>
      <c r="AB732" s="63" t="n"/>
      <c r="AC732" s="58" t="n">
        <v>4600973.92</v>
      </c>
      <c r="AD732" s="58" t="n"/>
      <c r="AE732" s="58" t="n"/>
      <c r="AF732" s="58" t="n"/>
      <c r="AG732" s="58" t="n">
        <v>0</v>
      </c>
      <c r="AH732" s="58" t="n"/>
      <c r="AI732" s="58" t="n"/>
      <c r="AJ732" s="58" t="n"/>
      <c r="AK732" s="58" t="n"/>
      <c r="AL732" s="58" t="n"/>
      <c r="AM732" s="58" t="n">
        <v>1898018.84</v>
      </c>
      <c r="AN732" s="58" t="n">
        <v>211703.82</v>
      </c>
      <c r="AO732" s="58" t="n">
        <v>407898.1</v>
      </c>
      <c r="AP732" s="4" t="n">
        <f aca="false" ca="false" dt2D="false" dtr="false" t="normal">COUNTIF(AA732:AL732, "&gt;0")</f>
        <v>2</v>
      </c>
      <c r="AQ732" s="4" t="n">
        <f aca="false" ca="false" dt2D="false" dtr="false" t="normal">COUNTIF(AM732:AO732, "&gt;0")</f>
        <v>3</v>
      </c>
      <c r="AR732" s="4" t="n">
        <f aca="false" ca="false" dt2D="false" dtr="false" t="normal">+AP732+AQ732</f>
        <v>5</v>
      </c>
    </row>
    <row customHeight="true" ht="12.75" outlineLevel="0" r="733">
      <c r="A733" s="49" t="n">
        <f aca="false" ca="false" dt2D="false" dtr="false" t="normal">+A732+1</f>
        <v>703</v>
      </c>
      <c r="B733" s="49" t="n">
        <f aca="false" ca="false" dt2D="false" dtr="false" t="normal">+B732+1</f>
        <v>201</v>
      </c>
      <c r="C733" s="50" t="s">
        <v>281</v>
      </c>
      <c r="D733" s="49" t="s">
        <v>849</v>
      </c>
      <c r="E733" s="53" t="s">
        <v>82</v>
      </c>
      <c r="F733" s="52" t="s">
        <v>56</v>
      </c>
      <c r="G733" s="52" t="n">
        <v>6</v>
      </c>
      <c r="H733" s="52" t="n">
        <v>5</v>
      </c>
      <c r="I733" s="53" t="n">
        <v>6080.8</v>
      </c>
      <c r="J733" s="53" t="n">
        <v>5645.3</v>
      </c>
      <c r="K733" s="53" t="n">
        <v>435.5</v>
      </c>
      <c r="L733" s="51" t="n">
        <v>216</v>
      </c>
      <c r="M733" s="54" t="n">
        <f aca="false" ca="false" dt2D="false" dtr="false" t="normal">SUM(N733:R733)</f>
        <v>44183579.26000001</v>
      </c>
      <c r="N733" s="54" t="n"/>
      <c r="O733" s="54" t="n">
        <v>588128.41</v>
      </c>
      <c r="P733" s="54" t="n">
        <v>0</v>
      </c>
      <c r="Q733" s="54" t="n">
        <v>5936278.764</v>
      </c>
      <c r="R733" s="54" t="n">
        <v>37659172.086</v>
      </c>
      <c r="S733" s="54" t="n">
        <f aca="false" ca="false" dt2D="false" dtr="false" t="normal">+Z733-M733</f>
        <v>0</v>
      </c>
      <c r="T733" s="54" t="n">
        <f aca="false" ca="false" dt2D="false" dtr="false" t="normal">$M733/($J733+$K733)</f>
        <v>7266.079999342193</v>
      </c>
      <c r="U733" s="54" t="n">
        <f aca="false" ca="false" dt2D="false" dtr="false" t="normal">$M733/($J733+$K733)</f>
        <v>7266.079999342193</v>
      </c>
      <c r="V733" s="52" t="n">
        <v>2027</v>
      </c>
      <c r="W733" s="56" t="n">
        <v>4642521.24</v>
      </c>
      <c r="X733" s="56" t="n">
        <f aca="false" ca="false" dt2D="false" dtr="false" t="normal">+(J733*16.89+K733*28.62)*12</f>
        <v>1293757.5240000002</v>
      </c>
      <c r="Y733" s="56" t="n">
        <f aca="false" ca="false" dt2D="false" dtr="false" t="normal">+(J733*16.89+K733*28.62)*12*30</f>
        <v>38812725.720000006</v>
      </c>
      <c r="Z733" s="72" t="n">
        <f aca="false" ca="true" dt2D="false" dtr="false" t="normal">SUBTOTAL(9, AA733:AO733)</f>
        <v>44183579.260000005</v>
      </c>
      <c r="AA733" s="58" t="n"/>
      <c r="AB733" s="58" t="n"/>
      <c r="AC733" s="58" t="n"/>
      <c r="AD733" s="58" t="n"/>
      <c r="AE733" s="58" t="n"/>
      <c r="AF733" s="58" t="n"/>
      <c r="AG733" s="58" t="n">
        <v>0</v>
      </c>
      <c r="AH733" s="58" t="n"/>
      <c r="AI733" s="58" t="n">
        <v>38914245.6</v>
      </c>
      <c r="AJ733" s="58" t="n"/>
      <c r="AK733" s="58" t="n"/>
      <c r="AL733" s="58" t="n"/>
      <c r="AM733" s="58" t="n">
        <v>3976522.13</v>
      </c>
      <c r="AN733" s="58" t="n">
        <v>441835.79</v>
      </c>
      <c r="AO733" s="58" t="n">
        <v>850975.74</v>
      </c>
      <c r="AP733" s="4" t="n">
        <f aca="false" ca="false" dt2D="false" dtr="false" t="normal">COUNTIF(AA733:AL733, "&gt;0")</f>
        <v>1</v>
      </c>
      <c r="AQ733" s="4" t="n">
        <f aca="false" ca="false" dt2D="false" dtr="false" t="normal">COUNTIF(AM733:AO733, "&gt;0")</f>
        <v>3</v>
      </c>
      <c r="AR733" s="4" t="n">
        <f aca="false" ca="false" dt2D="false" dtr="false" t="normal">+AP733+AQ733</f>
        <v>4</v>
      </c>
    </row>
    <row customHeight="true" ht="12.75" outlineLevel="0" r="734">
      <c r="A734" s="49" t="n">
        <f aca="false" ca="false" dt2D="false" dtr="false" t="normal">+A733+1</f>
        <v>704</v>
      </c>
      <c r="B734" s="49" t="n">
        <f aca="false" ca="false" dt2D="false" dtr="false" t="normal">+B733+1</f>
        <v>202</v>
      </c>
      <c r="C734" s="50" t="s">
        <v>638</v>
      </c>
      <c r="D734" s="49" t="s">
        <v>850</v>
      </c>
      <c r="E734" s="53" t="s">
        <v>438</v>
      </c>
      <c r="F734" s="52" t="s">
        <v>56</v>
      </c>
      <c r="G734" s="52" t="n">
        <v>3</v>
      </c>
      <c r="H734" s="52" t="n">
        <v>3</v>
      </c>
      <c r="I734" s="53" t="n">
        <v>1297.5</v>
      </c>
      <c r="J734" s="53" t="n">
        <v>1297.5</v>
      </c>
      <c r="K734" s="53" t="n">
        <v>0</v>
      </c>
      <c r="L734" s="51" t="n">
        <v>79</v>
      </c>
      <c r="M734" s="54" t="n">
        <f aca="false" ca="false" dt2D="false" dtr="false" t="normal">SUM(N734:R734)</f>
        <v>940363.1300000001</v>
      </c>
      <c r="N734" s="54" t="n"/>
      <c r="O734" s="54" t="n">
        <v>0</v>
      </c>
      <c r="P734" s="54" t="n">
        <v>0</v>
      </c>
      <c r="Q734" s="54" t="n">
        <v>940363.13</v>
      </c>
      <c r="R734" s="54" t="n">
        <v>0</v>
      </c>
      <c r="S734" s="54" t="n">
        <f aca="false" ca="false" dt2D="false" dtr="false" t="normal">+Z734-M734</f>
        <v>0</v>
      </c>
      <c r="T734" s="54" t="n">
        <f aca="false" ca="false" dt2D="false" dtr="false" t="normal">$M734/($J734+$K734)</f>
        <v>724.7500038535646</v>
      </c>
      <c r="U734" s="54" t="n">
        <f aca="false" ca="false" dt2D="false" dtr="false" t="normal">$M734/($J734+$K734)</f>
        <v>724.7500038535646</v>
      </c>
      <c r="V734" s="52" t="n">
        <v>2027</v>
      </c>
      <c r="W734" s="56" t="n">
        <v>1132857.75</v>
      </c>
      <c r="X734" s="56" t="n">
        <f aca="false" ca="false" dt2D="false" dtr="false" t="normal">+(J734*12.98+K734*25.97)*12</f>
        <v>202098.59999999998</v>
      </c>
      <c r="Y734" s="56" t="n">
        <f aca="false" ca="false" dt2D="false" dtr="false" t="normal">+(J734*12.98+K734*25.97)*12*30</f>
        <v>6062957.999999999</v>
      </c>
      <c r="Z734" s="72" t="n">
        <f aca="false" ca="true" dt2D="false" dtr="false" t="normal">SUBTOTAL(9, AA734:AO734)</f>
        <v>940363.1300000001</v>
      </c>
      <c r="AA734" s="58" t="n"/>
      <c r="AB734" s="58" t="n"/>
      <c r="AC734" s="58" t="n"/>
      <c r="AD734" s="58" t="n"/>
      <c r="AE734" s="58" t="n">
        <v>634965.16</v>
      </c>
      <c r="AF734" s="58" t="n"/>
      <c r="AG734" s="58" t="n">
        <v>0</v>
      </c>
      <c r="AH734" s="58" t="n"/>
      <c r="AI734" s="58" t="n"/>
      <c r="AJ734" s="58" t="n"/>
      <c r="AK734" s="58" t="n"/>
      <c r="AL734" s="58" t="n"/>
      <c r="AM734" s="58" t="n">
        <v>282108.94</v>
      </c>
      <c r="AN734" s="58" t="n">
        <v>9403.63</v>
      </c>
      <c r="AO734" s="58" t="n">
        <v>13885.4</v>
      </c>
      <c r="AP734" s="4" t="n">
        <f aca="false" ca="false" dt2D="false" dtr="false" t="normal">COUNTIF(AA734:AL734, "&gt;0")</f>
        <v>1</v>
      </c>
      <c r="AQ734" s="4" t="n">
        <f aca="false" ca="false" dt2D="false" dtr="false" t="normal">COUNTIF(AM734:AO734, "&gt;0")</f>
        <v>3</v>
      </c>
      <c r="AR734" s="4" t="n">
        <f aca="false" ca="false" dt2D="false" dtr="false" t="normal">+AP734+AQ734</f>
        <v>4</v>
      </c>
    </row>
    <row customHeight="true" ht="12.75" outlineLevel="0" r="735">
      <c r="A735" s="49" t="s">
        <v>436</v>
      </c>
      <c r="B735" s="49" t="n">
        <f aca="false" ca="false" dt2D="false" dtr="false" t="normal">+B734+1</f>
        <v>203</v>
      </c>
      <c r="C735" s="50" t="s">
        <v>287</v>
      </c>
      <c r="D735" s="49" t="s">
        <v>288</v>
      </c>
      <c r="E735" s="53" t="s">
        <v>107</v>
      </c>
      <c r="F735" s="52" t="s">
        <v>56</v>
      </c>
      <c r="G735" s="52" t="n">
        <v>5</v>
      </c>
      <c r="H735" s="52" t="n">
        <v>1</v>
      </c>
      <c r="I735" s="53" t="n">
        <v>982.9</v>
      </c>
      <c r="J735" s="53" t="n">
        <v>982.9</v>
      </c>
      <c r="K735" s="53" t="n">
        <v>0</v>
      </c>
      <c r="L735" s="51" t="n">
        <v>23</v>
      </c>
      <c r="M735" s="54" t="n">
        <f aca="false" ca="false" dt2D="false" dtr="false" t="normal">SUM(N735:R735)</f>
        <v>4334774.376803005</v>
      </c>
      <c r="N735" s="54" t="n"/>
      <c r="O735" s="54" t="n">
        <v>2414083.97</v>
      </c>
      <c r="P735" s="54" t="n">
        <v>0</v>
      </c>
      <c r="Q735" s="54" t="n">
        <v>149911.908</v>
      </c>
      <c r="R735" s="54" t="n">
        <v>1770778.498803</v>
      </c>
      <c r="S735" s="54" t="n">
        <f aca="false" ca="false" dt2D="false" dtr="false" t="normal">+Z735-M735</f>
        <v>0</v>
      </c>
      <c r="T735" s="54" t="n">
        <f aca="false" ca="false" dt2D="false" dtr="false" t="normal">$M735/($J735+$K735)</f>
        <v>4410.1886018954165</v>
      </c>
      <c r="U735" s="54" t="n">
        <f aca="false" ca="false" dt2D="false" dtr="false" t="normal">$M735/($J735+$K735)</f>
        <v>4410.1886018954165</v>
      </c>
      <c r="V735" s="52" t="n">
        <v>2027</v>
      </c>
      <c r="W735" s="56" t="n">
        <v>0</v>
      </c>
      <c r="X735" s="56" t="n">
        <f aca="false" ca="false" dt2D="false" dtr="false" t="normal">+(J735*12.71+K735*25.41)*12</f>
        <v>149911.908</v>
      </c>
      <c r="Y735" s="56" t="n">
        <f aca="false" ca="false" dt2D="false" dtr="false" t="normal">+(J735*12.71+K735*25.41)*12*30-'[3]Лист1'!$AQ$442</f>
        <v>903035.5500000003</v>
      </c>
      <c r="Z735" s="72" t="n">
        <f aca="false" ca="true" dt2D="false" dtr="false" t="normal">SUBTOTAL(9, AA735:AO735)</f>
        <v>4334774.376803005</v>
      </c>
      <c r="AA735" s="58" t="n">
        <v>3908013.03</v>
      </c>
      <c r="AB735" s="58" t="n"/>
      <c r="AC735" s="58" t="n"/>
      <c r="AD735" s="58" t="n"/>
      <c r="AE735" s="58" t="n"/>
      <c r="AF735" s="58" t="n"/>
      <c r="AG735" s="58" t="n">
        <v>0</v>
      </c>
      <c r="AH735" s="58" t="n"/>
      <c r="AI735" s="58" t="n"/>
      <c r="AJ735" s="58" t="n"/>
      <c r="AK735" s="63" t="n"/>
      <c r="AL735" s="58" t="n"/>
      <c r="AM735" s="62" t="n">
        <v>311863.16152</v>
      </c>
      <c r="AN735" s="62" t="n">
        <v>38982.89519</v>
      </c>
      <c r="AO735" s="62" t="n">
        <v>75915.290093006</v>
      </c>
      <c r="AP735" s="4" t="n">
        <f aca="false" ca="false" dt2D="false" dtr="false" t="normal">COUNTIF(AA735:AL735, "&gt;0")</f>
        <v>1</v>
      </c>
      <c r="AQ735" s="4" t="n">
        <f aca="false" ca="false" dt2D="false" dtr="false" t="normal">COUNTIF(AM735:AO735, "&gt;0")</f>
        <v>3</v>
      </c>
      <c r="AR735" s="4" t="n">
        <f aca="false" ca="false" dt2D="false" dtr="false" t="normal">+AP735+AQ735</f>
        <v>4</v>
      </c>
    </row>
    <row customHeight="true" ht="12.75" outlineLevel="0" r="736">
      <c r="A736" s="49" t="n">
        <f aca="false" ca="false" dt2D="false" dtr="false" t="normal">+A734+1</f>
        <v>705</v>
      </c>
      <c r="B736" s="49" t="n">
        <f aca="false" ca="false" dt2D="false" dtr="false" t="normal">+B735+1</f>
        <v>204</v>
      </c>
      <c r="C736" s="50" t="s">
        <v>287</v>
      </c>
      <c r="D736" s="49" t="s">
        <v>851</v>
      </c>
      <c r="E736" s="53" t="s">
        <v>102</v>
      </c>
      <c r="F736" s="52" t="s">
        <v>56</v>
      </c>
      <c r="G736" s="52" t="n">
        <v>5</v>
      </c>
      <c r="H736" s="52" t="n">
        <v>2</v>
      </c>
      <c r="I736" s="53" t="n">
        <v>1918.4</v>
      </c>
      <c r="J736" s="53" t="n">
        <v>1918.4</v>
      </c>
      <c r="K736" s="53" t="n">
        <v>0</v>
      </c>
      <c r="L736" s="51" t="n">
        <v>62</v>
      </c>
      <c r="M736" s="54" t="n">
        <f aca="false" ca="false" dt2D="false" dtr="false" t="normal">SUM(N736:R736)</f>
        <v>8619276.98</v>
      </c>
      <c r="N736" s="54" t="n"/>
      <c r="O736" s="54" t="n">
        <v>829146.22</v>
      </c>
      <c r="P736" s="54" t="n">
        <v>0</v>
      </c>
      <c r="Q736" s="54" t="n">
        <v>1521416.948</v>
      </c>
      <c r="R736" s="54" t="n">
        <v>6268713.812</v>
      </c>
      <c r="S736" s="54" t="n">
        <f aca="false" ca="false" dt2D="false" dtr="false" t="normal">+Z736-M736</f>
        <v>0</v>
      </c>
      <c r="T736" s="54" t="n">
        <f aca="false" ca="false" dt2D="false" dtr="false" t="normal">$M736/($J736+$K736)</f>
        <v>4492.950886155129</v>
      </c>
      <c r="U736" s="54" t="n">
        <f aca="false" ca="false" dt2D="false" dtr="false" t="normal">$M736/($J736+$K736)</f>
        <v>4492.950886155129</v>
      </c>
      <c r="V736" s="52" t="n">
        <v>2027</v>
      </c>
      <c r="W736" s="56" t="n">
        <v>1228822.58</v>
      </c>
      <c r="X736" s="56" t="n">
        <f aca="false" ca="false" dt2D="false" dtr="false" t="normal">+(J736*12.71+K736*25.41)*12</f>
        <v>292594.368</v>
      </c>
      <c r="Y736" s="56" t="n">
        <f aca="false" ca="false" dt2D="false" dtr="false" t="normal">+(J736*12.71+K736*25.41)*12*30</f>
        <v>8777831.040000001</v>
      </c>
      <c r="Z736" s="72" t="n">
        <f aca="false" ca="true" dt2D="false" dtr="false" t="normal">SUBTOTAL(9, AA736:AO736)</f>
        <v>8619276.98</v>
      </c>
      <c r="AA736" s="58" t="n"/>
      <c r="AB736" s="58" t="n"/>
      <c r="AC736" s="58" t="n">
        <v>2974208.87</v>
      </c>
      <c r="AD736" s="58" t="n">
        <v>2301963.29</v>
      </c>
      <c r="AE736" s="58" t="n"/>
      <c r="AF736" s="58" t="n"/>
      <c r="AG736" s="58" t="n">
        <v>0</v>
      </c>
      <c r="AH736" s="58" t="n"/>
      <c r="AI736" s="63" t="n"/>
      <c r="AJ736" s="58" t="n"/>
      <c r="AK736" s="58" t="n"/>
      <c r="AL736" s="58" t="n"/>
      <c r="AM736" s="58" t="n">
        <v>2560426.32</v>
      </c>
      <c r="AN736" s="58" t="n">
        <v>268540.89</v>
      </c>
      <c r="AO736" s="58" t="n">
        <v>514137.61</v>
      </c>
      <c r="AP736" s="4" t="n">
        <f aca="false" ca="false" dt2D="false" dtr="false" t="normal">COUNTIF(AA736:AL736, "&gt;0")</f>
        <v>2</v>
      </c>
      <c r="AQ736" s="4" t="n">
        <f aca="false" ca="false" dt2D="false" dtr="false" t="normal">COUNTIF(AM736:AO736, "&gt;0")</f>
        <v>3</v>
      </c>
      <c r="AR736" s="4" t="n">
        <f aca="false" ca="false" dt2D="false" dtr="false" t="normal">+AP736+AQ736</f>
        <v>5</v>
      </c>
    </row>
    <row customHeight="true" ht="12.75" outlineLevel="0" r="737">
      <c r="A737" s="49" t="n">
        <f aca="false" ca="false" dt2D="false" dtr="false" t="normal">+A736+1</f>
        <v>706</v>
      </c>
      <c r="B737" s="49" t="n">
        <f aca="false" ca="false" dt2D="false" dtr="false" t="normal">+B736+1</f>
        <v>205</v>
      </c>
      <c r="C737" s="50" t="s">
        <v>287</v>
      </c>
      <c r="D737" s="49" t="s">
        <v>852</v>
      </c>
      <c r="E737" s="53" t="s">
        <v>71</v>
      </c>
      <c r="F737" s="52" t="s">
        <v>56</v>
      </c>
      <c r="G737" s="52" t="n">
        <v>5</v>
      </c>
      <c r="H737" s="52" t="n">
        <v>2</v>
      </c>
      <c r="I737" s="53" t="n">
        <v>1587.4</v>
      </c>
      <c r="J737" s="53" t="n">
        <v>1531.6</v>
      </c>
      <c r="K737" s="53" t="n">
        <v>55.8000000000002</v>
      </c>
      <c r="L737" s="51" t="n">
        <v>40</v>
      </c>
      <c r="M737" s="54" t="n">
        <f aca="false" ca="false" dt2D="false" dtr="false" t="normal">SUM(N737:R737)</f>
        <v>9426674</v>
      </c>
      <c r="N737" s="54" t="n"/>
      <c r="O737" s="54" t="n">
        <v>1877931.28</v>
      </c>
      <c r="P737" s="54" t="n">
        <v>0</v>
      </c>
      <c r="Q737" s="54" t="n">
        <v>447480.688</v>
      </c>
      <c r="R737" s="54" t="n">
        <v>7101262.032</v>
      </c>
      <c r="S737" s="54" t="n">
        <f aca="false" ca="false" dt2D="false" dtr="false" t="normal">+Z737-M737</f>
        <v>0</v>
      </c>
      <c r="T737" s="54" t="n">
        <f aca="false" ca="false" dt2D="false" dtr="false" t="normal">$M737/($J737+$K737)</f>
        <v>5938.4364369409095</v>
      </c>
      <c r="U737" s="54" t="n">
        <f aca="false" ca="false" dt2D="false" dtr="false" t="normal">$M737/($J737+$K737)</f>
        <v>5938.4364369409095</v>
      </c>
      <c r="V737" s="52" t="n">
        <v>2027</v>
      </c>
      <c r="W737" s="56" t="n">
        <v>196866.52</v>
      </c>
      <c r="X737" s="56" t="n">
        <f aca="false" ca="false" dt2D="false" dtr="false" t="normal">+(J737*12.71+K737*25.41)*12</f>
        <v>250614.16800000003</v>
      </c>
      <c r="Y737" s="56" t="n">
        <f aca="false" ca="false" dt2D="false" dtr="false" t="normal">+(J737*12.71+K737*25.41)*12*30</f>
        <v>7518425.040000001</v>
      </c>
      <c r="Z737" s="72" t="n">
        <f aca="false" ca="true" dt2D="false" dtr="false" t="normal">SUBTOTAL(9, AA737:AO737)</f>
        <v>9426674</v>
      </c>
      <c r="AA737" s="58" t="n"/>
      <c r="AB737" s="58" t="n"/>
      <c r="AC737" s="58" t="n">
        <v>2461040.02</v>
      </c>
      <c r="AD737" s="58" t="n">
        <v>1904783.43</v>
      </c>
      <c r="AE737" s="58" t="n"/>
      <c r="AF737" s="58" t="n"/>
      <c r="AG737" s="58" t="n">
        <v>0</v>
      </c>
      <c r="AH737" s="58" t="n"/>
      <c r="AI737" s="63" t="n"/>
      <c r="AJ737" s="58" t="n"/>
      <c r="AK737" s="63" t="n"/>
      <c r="AL737" s="63" t="n"/>
      <c r="AM737" s="58" t="n">
        <v>3896748.89</v>
      </c>
      <c r="AN737" s="58" t="n">
        <v>400016.7</v>
      </c>
      <c r="AO737" s="58" t="n">
        <v>764084.96</v>
      </c>
      <c r="AP737" s="4" t="n">
        <f aca="false" ca="false" dt2D="false" dtr="false" t="normal">COUNTIF(AA737:AL737, "&gt;0")</f>
        <v>2</v>
      </c>
      <c r="AQ737" s="4" t="n">
        <f aca="false" ca="false" dt2D="false" dtr="false" t="normal">COUNTIF(AM737:AO737, "&gt;0")</f>
        <v>3</v>
      </c>
      <c r="AR737" s="4" t="n">
        <f aca="false" ca="false" dt2D="false" dtr="false" t="normal">+AP737+AQ737</f>
        <v>5</v>
      </c>
    </row>
    <row customHeight="true" ht="12.75" outlineLevel="0" r="738">
      <c r="A738" s="49" t="n">
        <f aca="false" ca="false" dt2D="false" dtr="false" t="normal">+A737+1</f>
        <v>707</v>
      </c>
      <c r="B738" s="49" t="n">
        <f aca="false" ca="false" dt2D="false" dtr="false" t="normal">+B737+1</f>
        <v>206</v>
      </c>
      <c r="C738" s="50" t="s">
        <v>287</v>
      </c>
      <c r="D738" s="49" t="s">
        <v>853</v>
      </c>
      <c r="E738" s="53" t="s">
        <v>75</v>
      </c>
      <c r="F738" s="52" t="s">
        <v>56</v>
      </c>
      <c r="G738" s="52" t="n">
        <v>5</v>
      </c>
      <c r="H738" s="52" t="n">
        <v>3</v>
      </c>
      <c r="I738" s="53" t="n">
        <v>2924.4</v>
      </c>
      <c r="J738" s="53" t="n">
        <v>2924.4</v>
      </c>
      <c r="K738" s="53" t="n">
        <v>0</v>
      </c>
      <c r="L738" s="51" t="n">
        <v>76</v>
      </c>
      <c r="M738" s="54" t="n">
        <f aca="false" ca="false" dt2D="false" dtr="false" t="normal">SUM(N738:R738)</f>
        <v>13139185.600000001</v>
      </c>
      <c r="N738" s="54" t="n"/>
      <c r="O738" s="54" t="n">
        <v>1271134.06</v>
      </c>
      <c r="P738" s="54" t="n">
        <v>0</v>
      </c>
      <c r="Q738" s="54" t="n">
        <v>2163297.508</v>
      </c>
      <c r="R738" s="54" t="n">
        <v>9704754.032</v>
      </c>
      <c r="S738" s="54" t="n">
        <f aca="false" ca="false" dt2D="false" dtr="false" t="normal">+Z738-M738</f>
        <v>0</v>
      </c>
      <c r="T738" s="54" t="n">
        <f aca="false" ca="false" dt2D="false" dtr="false" t="normal">$M738/($J738+$K738)</f>
        <v>4492.950895910272</v>
      </c>
      <c r="U738" s="54" t="n">
        <f aca="false" ca="false" dt2D="false" dtr="false" t="normal">$M738/($J738+$K738)</f>
        <v>4492.950895910272</v>
      </c>
      <c r="V738" s="52" t="n">
        <v>2027</v>
      </c>
      <c r="W738" s="56" t="n">
        <v>1717268.02</v>
      </c>
      <c r="X738" s="56" t="n">
        <f aca="false" ca="false" dt2D="false" dtr="false" t="normal">+(J738*12.71+K738*25.41)*12</f>
        <v>446029.488</v>
      </c>
      <c r="Y738" s="56" t="n">
        <f aca="false" ca="false" dt2D="false" dtr="false" t="normal">+(J738*12.71+K738*25.41)*12*30</f>
        <v>13380884.64</v>
      </c>
      <c r="Z738" s="72" t="n">
        <f aca="false" ca="true" dt2D="false" dtr="false" t="normal">SUBTOTAL(9, AA738:AO738)</f>
        <v>13139185.600000001</v>
      </c>
      <c r="AA738" s="58" t="n"/>
      <c r="AB738" s="58" t="n"/>
      <c r="AC738" s="58" t="n">
        <v>4533870.12</v>
      </c>
      <c r="AD738" s="58" t="n">
        <v>3509102.09</v>
      </c>
      <c r="AE738" s="58" t="n"/>
      <c r="AF738" s="58" t="n"/>
      <c r="AG738" s="58" t="n">
        <v>0</v>
      </c>
      <c r="AH738" s="58" t="n"/>
      <c r="AI738" s="63" t="n"/>
      <c r="AJ738" s="58" t="n"/>
      <c r="AK738" s="58" t="n"/>
      <c r="AL738" s="58" t="n"/>
      <c r="AM738" s="58" t="n">
        <v>3903101.93</v>
      </c>
      <c r="AN738" s="58" t="n">
        <v>409362.48</v>
      </c>
      <c r="AO738" s="58" t="n">
        <v>783748.98</v>
      </c>
      <c r="AP738" s="4" t="n">
        <f aca="false" ca="false" dt2D="false" dtr="false" t="normal">COUNTIF(AA738:AL738, "&gt;0")</f>
        <v>2</v>
      </c>
      <c r="AQ738" s="4" t="n">
        <f aca="false" ca="false" dt2D="false" dtr="false" t="normal">COUNTIF(AM738:AO738, "&gt;0")</f>
        <v>3</v>
      </c>
      <c r="AR738" s="4" t="n">
        <f aca="false" ca="false" dt2D="false" dtr="false" t="normal">+AP738+AQ738</f>
        <v>5</v>
      </c>
    </row>
    <row customHeight="true" ht="12.75" outlineLevel="0" r="739">
      <c r="A739" s="49" t="n">
        <f aca="false" ca="false" dt2D="false" dtr="false" t="normal">+A738+1</f>
        <v>708</v>
      </c>
      <c r="B739" s="49" t="n">
        <f aca="false" ca="false" dt2D="false" dtr="false" t="normal">+B738+1</f>
        <v>207</v>
      </c>
      <c r="C739" s="50" t="s">
        <v>287</v>
      </c>
      <c r="D739" s="49" t="s">
        <v>854</v>
      </c>
      <c r="E739" s="53" t="s">
        <v>125</v>
      </c>
      <c r="F739" s="52" t="s">
        <v>56</v>
      </c>
      <c r="G739" s="52" t="n">
        <v>5</v>
      </c>
      <c r="H739" s="52" t="n">
        <v>2</v>
      </c>
      <c r="I739" s="53" t="n">
        <v>1709.6</v>
      </c>
      <c r="J739" s="53" t="n">
        <v>1550.4</v>
      </c>
      <c r="K739" s="53" t="n">
        <v>159.2</v>
      </c>
      <c r="L739" s="51" t="n">
        <v>60</v>
      </c>
      <c r="M739" s="54" t="n">
        <f aca="false" ca="false" dt2D="false" dtr="false" t="normal">SUM(N739:R739)</f>
        <v>10152350.920000002</v>
      </c>
      <c r="N739" s="54" t="n"/>
      <c r="O739" s="54" t="n">
        <v>2021945.95</v>
      </c>
      <c r="P739" s="54" t="n">
        <v>0</v>
      </c>
      <c r="Q739" s="54" t="n">
        <v>551092.472</v>
      </c>
      <c r="R739" s="54" t="n">
        <v>7579312.498</v>
      </c>
      <c r="S739" s="54" t="n">
        <f aca="false" ca="false" dt2D="false" dtr="false" t="normal">+Z739-M739</f>
        <v>0</v>
      </c>
      <c r="T739" s="54" t="n">
        <f aca="false" ca="false" dt2D="false" dtr="false" t="normal">$M739/($J739+$K739)</f>
        <v>5938.43642957417</v>
      </c>
      <c r="U739" s="54" t="n">
        <f aca="false" ca="false" dt2D="false" dtr="false" t="normal">$M739/($J739+$K739)</f>
        <v>5938.43642957417</v>
      </c>
      <c r="V739" s="52" t="n">
        <v>2027</v>
      </c>
      <c r="W739" s="56" t="n">
        <v>266082.2</v>
      </c>
      <c r="X739" s="56" t="n">
        <f aca="false" ca="false" dt2D="false" dtr="false" t="normal">+(J739*12.71+K739*25.41)*12</f>
        <v>285010.27200000006</v>
      </c>
      <c r="Y739" s="56" t="n">
        <f aca="false" ca="false" dt2D="false" dtr="false" t="normal">+(J739*12.71+K739*25.41)*12*30</f>
        <v>8550308.160000002</v>
      </c>
      <c r="Z739" s="72" t="n">
        <f aca="false" ca="true" dt2D="false" dtr="false" t="normal">SUBTOTAL(9, AA739:AO739)</f>
        <v>10152350.920000002</v>
      </c>
      <c r="AA739" s="58" t="n"/>
      <c r="AB739" s="58" t="n"/>
      <c r="AC739" s="58" t="n">
        <v>2650493.89</v>
      </c>
      <c r="AD739" s="58" t="n">
        <v>2051415.99</v>
      </c>
      <c r="AE739" s="58" t="n"/>
      <c r="AF739" s="58" t="n"/>
      <c r="AG739" s="58" t="n">
        <v>0</v>
      </c>
      <c r="AH739" s="58" t="n"/>
      <c r="AI739" s="63" t="n"/>
      <c r="AJ739" s="58" t="n"/>
      <c r="AK739" s="63" t="n"/>
      <c r="AL739" s="63" t="n"/>
      <c r="AM739" s="58" t="n">
        <v>4196725.4</v>
      </c>
      <c r="AN739" s="58" t="n">
        <v>430810.48</v>
      </c>
      <c r="AO739" s="58" t="n">
        <v>822905.16</v>
      </c>
      <c r="AP739" s="4" t="n">
        <f aca="false" ca="false" dt2D="false" dtr="false" t="normal">COUNTIF(AA739:AL739, "&gt;0")</f>
        <v>2</v>
      </c>
      <c r="AQ739" s="4" t="n">
        <f aca="false" ca="false" dt2D="false" dtr="false" t="normal">COUNTIF(AM739:AO739, "&gt;0")</f>
        <v>3</v>
      </c>
      <c r="AR739" s="4" t="n">
        <f aca="false" ca="false" dt2D="false" dtr="false" t="normal">+AP739+AQ739</f>
        <v>5</v>
      </c>
    </row>
    <row customHeight="true" ht="12.75" outlineLevel="0" r="740">
      <c r="A740" s="49" t="n">
        <f aca="false" ca="false" dt2D="false" dtr="false" t="normal">+A739+1</f>
        <v>709</v>
      </c>
      <c r="B740" s="49" t="n">
        <f aca="false" ca="false" dt2D="false" dtr="false" t="normal">+B739+1</f>
        <v>208</v>
      </c>
      <c r="C740" s="50" t="s">
        <v>287</v>
      </c>
      <c r="D740" s="49" t="s">
        <v>855</v>
      </c>
      <c r="E740" s="53" t="s">
        <v>67</v>
      </c>
      <c r="F740" s="52" t="s">
        <v>56</v>
      </c>
      <c r="G740" s="52" t="n">
        <v>5</v>
      </c>
      <c r="H740" s="52" t="n">
        <v>3</v>
      </c>
      <c r="I740" s="53" t="n">
        <v>2865.8</v>
      </c>
      <c r="J740" s="53" t="n">
        <v>2865.8</v>
      </c>
      <c r="K740" s="53" t="n">
        <v>0</v>
      </c>
      <c r="L740" s="51" t="n">
        <v>95</v>
      </c>
      <c r="M740" s="54" t="n">
        <f aca="false" ca="false" dt2D="false" dtr="false" t="normal">SUM(N740:R740)</f>
        <v>12585531.379500002</v>
      </c>
      <c r="N740" s="54" t="n"/>
      <c r="O740" s="54" t="n">
        <v>3070051.86</v>
      </c>
      <c r="P740" s="54" t="n">
        <v>0</v>
      </c>
      <c r="Q740" s="54" t="n">
        <v>1537994.016</v>
      </c>
      <c r="R740" s="54" t="n">
        <v>7977485.5035</v>
      </c>
      <c r="S740" s="54" t="n">
        <f aca="false" ca="false" dt2D="false" dtr="false" t="normal">+Z740-M740</f>
        <v>0</v>
      </c>
      <c r="T740" s="54" t="n">
        <f aca="false" ca="false" dt2D="false" dtr="false" t="normal">$M740/($J740+$K740)</f>
        <v>4391.629345906902</v>
      </c>
      <c r="U740" s="54" t="n">
        <f aca="false" ca="false" dt2D="false" dtr="false" t="normal">$M740/($J740+$K740)</f>
        <v>4391.629345906902</v>
      </c>
      <c r="V740" s="52" t="n">
        <v>2027</v>
      </c>
      <c r="W740" s="56" t="n">
        <v>1100902.2</v>
      </c>
      <c r="X740" s="56" t="n">
        <f aca="false" ca="false" dt2D="false" dtr="false" t="normal">+(J740*12.71+K740*25.41)*12</f>
        <v>437091.8160000001</v>
      </c>
      <c r="Y740" s="56" t="n">
        <f aca="false" ca="false" dt2D="false" dtr="false" t="normal">+(J740*12.71+K740*25.41)*12*30</f>
        <v>13112754.480000004</v>
      </c>
      <c r="Z740" s="72" t="n">
        <f aca="false" ca="true" dt2D="false" dtr="false" t="normal">SUBTOTAL(9, AA740:AO740)</f>
        <v>12585531.379500002</v>
      </c>
      <c r="AA740" s="58" t="n"/>
      <c r="AB740" s="58" t="n">
        <v>5221839.7</v>
      </c>
      <c r="AC740" s="63" t="n"/>
      <c r="AD740" s="58" t="n">
        <v>3438785.65</v>
      </c>
      <c r="AE740" s="58" t="n"/>
      <c r="AF740" s="58" t="n"/>
      <c r="AG740" s="58" t="n">
        <v>0</v>
      </c>
      <c r="AH740" s="58" t="n"/>
      <c r="AI740" s="63" t="n"/>
      <c r="AJ740" s="58" t="n"/>
      <c r="AK740" s="63" t="n"/>
      <c r="AL740" s="63" t="n"/>
      <c r="AM740" s="62" t="n">
        <v>2226377.54556</v>
      </c>
      <c r="AN740" s="62" t="n">
        <v>204902.69394</v>
      </c>
      <c r="AO740" s="62" t="n">
        <v>1493625.79</v>
      </c>
      <c r="AP740" s="82" t="n">
        <f aca="false" ca="false" dt2D="false" dtr="false" t="normal">COUNTIF(AA740:AL740, "&gt;0")</f>
        <v>2</v>
      </c>
      <c r="AQ740" s="4" t="n">
        <f aca="false" ca="false" dt2D="false" dtr="false" t="normal">COUNTIF(AM740:AO740, "&gt;0")</f>
        <v>3</v>
      </c>
      <c r="AR740" s="4" t="n">
        <f aca="false" ca="false" dt2D="false" dtr="false" t="normal">+AP740+AQ740</f>
        <v>5</v>
      </c>
    </row>
    <row customHeight="true" ht="12.75" outlineLevel="0" r="741">
      <c r="A741" s="49" t="n">
        <f aca="false" ca="false" dt2D="false" dtr="false" t="normal">+A740+1</f>
        <v>710</v>
      </c>
      <c r="B741" s="49" t="n">
        <f aca="false" ca="false" dt2D="false" dtr="false" t="normal">+B740+1</f>
        <v>209</v>
      </c>
      <c r="C741" s="50" t="s">
        <v>287</v>
      </c>
      <c r="D741" s="49" t="s">
        <v>856</v>
      </c>
      <c r="E741" s="53" t="s">
        <v>136</v>
      </c>
      <c r="F741" s="52" t="s">
        <v>56</v>
      </c>
      <c r="G741" s="52" t="n">
        <v>5</v>
      </c>
      <c r="H741" s="52" t="n">
        <v>2</v>
      </c>
      <c r="I741" s="53" t="n">
        <v>1542.1</v>
      </c>
      <c r="J741" s="53" t="n">
        <v>1542.1</v>
      </c>
      <c r="K741" s="53" t="n">
        <v>0</v>
      </c>
      <c r="L741" s="51" t="n">
        <v>24</v>
      </c>
      <c r="M741" s="54" t="n">
        <f aca="false" ca="false" dt2D="false" dtr="false" t="normal">SUM(N741:R741)</f>
        <v>6928579.58</v>
      </c>
      <c r="N741" s="54" t="n"/>
      <c r="O741" s="54" t="n">
        <v>661895.97</v>
      </c>
      <c r="P741" s="54" t="n">
        <v>0</v>
      </c>
      <c r="Q741" s="54" t="n">
        <v>1322571.852</v>
      </c>
      <c r="R741" s="54" t="n">
        <v>4944111.758</v>
      </c>
      <c r="S741" s="54" t="n">
        <f aca="false" ca="false" dt2D="false" dtr="false" t="normal">+Z741-M741</f>
        <v>0</v>
      </c>
      <c r="T741" s="54" t="n">
        <f aca="false" ca="false" dt2D="false" dtr="false" t="normal">$M741/($J741+$K741)</f>
        <v>4492.950898125932</v>
      </c>
      <c r="U741" s="54" t="n">
        <f aca="false" ca="false" dt2D="false" dtr="false" t="normal">$M741/($J741+$K741)</f>
        <v>4492.950898125932</v>
      </c>
      <c r="V741" s="52" t="n">
        <v>2027</v>
      </c>
      <c r="W741" s="56" t="n">
        <v>1087370.76</v>
      </c>
      <c r="X741" s="56" t="n">
        <f aca="false" ca="false" dt2D="false" dtr="false" t="normal">+(J741*12.71+K741*25.41)*12</f>
        <v>235201.092</v>
      </c>
      <c r="Y741" s="56" t="n">
        <f aca="false" ca="false" dt2D="false" dtr="false" t="normal">+(J741*12.71+K741*25.41)*12*30</f>
        <v>7056032.76</v>
      </c>
      <c r="Z741" s="72" t="n">
        <f aca="false" ca="true" dt2D="false" dtr="false" t="normal">SUBTOTAL(9, AA741:AO741)</f>
        <v>6928579.58</v>
      </c>
      <c r="AA741" s="58" t="n"/>
      <c r="AB741" s="58" t="n"/>
      <c r="AC741" s="58" t="n">
        <v>2390808.75</v>
      </c>
      <c r="AD741" s="58" t="n">
        <v>1850426.18</v>
      </c>
      <c r="AE741" s="58" t="n"/>
      <c r="AF741" s="58" t="n"/>
      <c r="AG741" s="58" t="n">
        <v>0</v>
      </c>
      <c r="AH741" s="58" t="n"/>
      <c r="AI741" s="63" t="n"/>
      <c r="AJ741" s="58" t="n"/>
      <c r="AK741" s="58" t="n"/>
      <c r="AL741" s="58" t="n"/>
      <c r="AM741" s="58" t="n">
        <v>2058190.91</v>
      </c>
      <c r="AN741" s="58" t="n">
        <v>215865.78</v>
      </c>
      <c r="AO741" s="58" t="n">
        <v>413287.96</v>
      </c>
      <c r="AP741" s="4" t="n">
        <f aca="false" ca="false" dt2D="false" dtr="false" t="normal">COUNTIF(AA741:AL741, "&gt;0")</f>
        <v>2</v>
      </c>
      <c r="AQ741" s="4" t="n">
        <f aca="false" ca="false" dt2D="false" dtr="false" t="normal">COUNTIF(AM741:AO741, "&gt;0")</f>
        <v>3</v>
      </c>
      <c r="AR741" s="4" t="n">
        <f aca="false" ca="false" dt2D="false" dtr="false" t="normal">+AP741+AQ741</f>
        <v>5</v>
      </c>
    </row>
    <row customHeight="true" ht="12.75" outlineLevel="0" r="742">
      <c r="A742" s="49" t="n">
        <f aca="false" ca="false" dt2D="false" dtr="false" t="normal">+A741+1</f>
        <v>711</v>
      </c>
      <c r="B742" s="49" t="n">
        <f aca="false" ca="false" dt2D="false" dtr="false" t="normal">+B741+1</f>
        <v>210</v>
      </c>
      <c r="C742" s="50" t="s">
        <v>287</v>
      </c>
      <c r="D742" s="49" t="s">
        <v>857</v>
      </c>
      <c r="E742" s="53" t="s">
        <v>125</v>
      </c>
      <c r="F742" s="52" t="s">
        <v>56</v>
      </c>
      <c r="G742" s="52" t="n">
        <v>5</v>
      </c>
      <c r="H742" s="52" t="n">
        <v>2</v>
      </c>
      <c r="I742" s="53" t="n">
        <v>1539.59</v>
      </c>
      <c r="J742" s="53" t="n">
        <v>1539.59</v>
      </c>
      <c r="K742" s="53" t="n">
        <v>0</v>
      </c>
      <c r="L742" s="51" t="n">
        <v>31</v>
      </c>
      <c r="M742" s="54" t="n">
        <f aca="false" ca="false" dt2D="false" dtr="false" t="normal">SUM(N742:R742)</f>
        <v>5862745.844623</v>
      </c>
      <c r="N742" s="54" t="n"/>
      <c r="O742" s="54" t="n">
        <v>1821671.71</v>
      </c>
      <c r="P742" s="54" t="n">
        <v>0</v>
      </c>
      <c r="Q742" s="54" t="n">
        <v>234818.2668</v>
      </c>
      <c r="R742" s="54" t="n">
        <v>3806255.867823</v>
      </c>
      <c r="S742" s="54" t="n">
        <f aca="false" ca="false" dt2D="false" dtr="false" t="normal">+Z742-M742</f>
        <v>0</v>
      </c>
      <c r="T742" s="54" t="n">
        <f aca="false" ca="false" dt2D="false" dtr="false" t="normal">$M742/($J742+$K742)</f>
        <v>3807.991637139109</v>
      </c>
      <c r="U742" s="54" t="n">
        <f aca="false" ca="false" dt2D="false" dtr="false" t="normal">$M742/($J742+$K742)</f>
        <v>3807.991637139109</v>
      </c>
      <c r="V742" s="52" t="n">
        <v>2027</v>
      </c>
      <c r="W742" s="56" t="n">
        <v>0</v>
      </c>
      <c r="X742" s="56" t="n">
        <f aca="false" ca="false" dt2D="false" dtr="false" t="normal">+(J742*12.71+K742*25.41)*12</f>
        <v>234818.2668</v>
      </c>
      <c r="Y742" s="56" t="n">
        <f aca="false" ca="false" dt2D="false" dtr="false" t="normal">+(J742*12.71+K742*25.41)*12*30-'[3]Лист1'!$AQ$447</f>
        <v>6890104.324000001</v>
      </c>
      <c r="Z742" s="72" t="n">
        <f aca="false" ca="true" dt2D="false" dtr="false" t="normal">SUBTOTAL(9, AA742:AO742)</f>
        <v>5862745.844623</v>
      </c>
      <c r="AA742" s="58" t="n"/>
      <c r="AB742" s="58" t="n"/>
      <c r="AC742" s="58" t="n">
        <v>2386917.35</v>
      </c>
      <c r="AD742" s="58" t="n">
        <v>1847414.34</v>
      </c>
      <c r="AE742" s="58" t="n"/>
      <c r="AF742" s="58" t="n"/>
      <c r="AG742" s="58" t="n">
        <v>0</v>
      </c>
      <c r="AH742" s="58" t="n"/>
      <c r="AI742" s="63" t="n"/>
      <c r="AJ742" s="58" t="n"/>
      <c r="AK742" s="63" t="n"/>
      <c r="AL742" s="63" t="n"/>
      <c r="AM742" s="62" t="n">
        <v>815336.380118</v>
      </c>
      <c r="AN742" s="62" t="n">
        <v>72005.854505</v>
      </c>
      <c r="AO742" s="62" t="n">
        <v>741071.92</v>
      </c>
      <c r="AP742" s="4" t="n">
        <f aca="false" ca="false" dt2D="false" dtr="false" t="normal">COUNTIF(AA742:AL742, "&gt;0")</f>
        <v>2</v>
      </c>
      <c r="AQ742" s="4" t="n">
        <f aca="false" ca="false" dt2D="false" dtr="false" t="normal">COUNTIF(AM742:AO742, "&gt;0")</f>
        <v>3</v>
      </c>
      <c r="AR742" s="4" t="n">
        <f aca="false" ca="false" dt2D="false" dtr="false" t="normal">+AP742+AQ742</f>
        <v>5</v>
      </c>
    </row>
    <row customHeight="true" ht="12.75" outlineLevel="0" r="743">
      <c r="A743" s="49" t="n">
        <f aca="false" ca="false" dt2D="false" dtr="false" t="normal">+A742+1</f>
        <v>712</v>
      </c>
      <c r="B743" s="49" t="n">
        <f aca="false" ca="false" dt2D="false" dtr="false" t="normal">+B742+1</f>
        <v>211</v>
      </c>
      <c r="C743" s="50" t="s">
        <v>287</v>
      </c>
      <c r="D743" s="49" t="s">
        <v>858</v>
      </c>
      <c r="E743" s="53" t="s">
        <v>290</v>
      </c>
      <c r="F743" s="52" t="s">
        <v>56</v>
      </c>
      <c r="G743" s="52" t="n">
        <v>5</v>
      </c>
      <c r="H743" s="52" t="n">
        <v>3</v>
      </c>
      <c r="I743" s="53" t="n">
        <v>2816.8</v>
      </c>
      <c r="J743" s="53" t="n">
        <v>2816.8</v>
      </c>
      <c r="K743" s="53" t="n">
        <v>0</v>
      </c>
      <c r="L743" s="51" t="n">
        <v>91</v>
      </c>
      <c r="M743" s="54" t="n">
        <f aca="false" ca="false" dt2D="false" dtr="false" t="normal">SUM(N743:R743)</f>
        <v>12655744.08</v>
      </c>
      <c r="N743" s="54" t="n"/>
      <c r="O743" s="54" t="n">
        <v>1222482.35</v>
      </c>
      <c r="P743" s="54" t="n">
        <v>0</v>
      </c>
      <c r="Q743" s="54" t="n">
        <v>2088749.876</v>
      </c>
      <c r="R743" s="54" t="n">
        <v>9344511.854</v>
      </c>
      <c r="S743" s="54" t="n">
        <f aca="false" ca="false" dt2D="false" dtr="false" t="normal">+Z743-M743</f>
        <v>0</v>
      </c>
      <c r="T743" s="54" t="n">
        <f aca="false" ca="false" dt2D="false" dtr="false" t="normal">$M743/($J743+$K743)</f>
        <v>4492.950894632207</v>
      </c>
      <c r="U743" s="54" t="n">
        <f aca="false" ca="false" dt2D="false" dtr="false" t="normal">$M743/($J743+$K743)</f>
        <v>4492.950894632207</v>
      </c>
      <c r="V743" s="52" t="n">
        <v>2027</v>
      </c>
      <c r="W743" s="56" t="n">
        <v>1659131.54</v>
      </c>
      <c r="X743" s="56" t="n">
        <f aca="false" ca="false" dt2D="false" dtr="false" t="normal">+(J743*12.71+K743*25.41)*12</f>
        <v>429618.33600000007</v>
      </c>
      <c r="Y743" s="56" t="n">
        <f aca="false" ca="false" dt2D="false" dtr="false" t="normal">+(J743*12.71+K743*25.41)*12*30</f>
        <v>12888550.080000002</v>
      </c>
      <c r="Z743" s="72" t="n">
        <f aca="false" ca="true" dt2D="false" dtr="false" t="normal">SUBTOTAL(9, AA743:AO743)</f>
        <v>12655744.08</v>
      </c>
      <c r="AA743" s="58" t="n"/>
      <c r="AB743" s="58" t="n"/>
      <c r="AC743" s="58" t="n">
        <v>4367051.48</v>
      </c>
      <c r="AD743" s="58" t="n">
        <v>3379988.63</v>
      </c>
      <c r="AE743" s="58" t="n"/>
      <c r="AF743" s="58" t="n"/>
      <c r="AG743" s="58" t="n">
        <v>0</v>
      </c>
      <c r="AH743" s="58" t="n"/>
      <c r="AI743" s="63" t="n"/>
      <c r="AJ743" s="58" t="n"/>
      <c r="AK743" s="58" t="n"/>
      <c r="AL743" s="58" t="n"/>
      <c r="AM743" s="58" t="n">
        <v>3759491.7</v>
      </c>
      <c r="AN743" s="58" t="n">
        <v>394300.45</v>
      </c>
      <c r="AO743" s="58" t="n">
        <v>754911.82</v>
      </c>
      <c r="AP743" s="4" t="n">
        <f aca="false" ca="false" dt2D="false" dtr="false" t="normal">COUNTIF(AA743:AL743, "&gt;0")</f>
        <v>2</v>
      </c>
      <c r="AQ743" s="4" t="n">
        <f aca="false" ca="false" dt2D="false" dtr="false" t="normal">COUNTIF(AM743:AO743, "&gt;0")</f>
        <v>3</v>
      </c>
      <c r="AR743" s="4" t="n">
        <f aca="false" ca="false" dt2D="false" dtr="false" t="normal">+AP743+AQ743</f>
        <v>5</v>
      </c>
    </row>
    <row customHeight="true" ht="12.75" outlineLevel="0" r="744">
      <c r="A744" s="49" t="n">
        <f aca="false" ca="false" dt2D="false" dtr="false" t="normal">+A743+1</f>
        <v>713</v>
      </c>
      <c r="B744" s="49" t="n">
        <f aca="false" ca="false" dt2D="false" dtr="false" t="normal">+B743+1</f>
        <v>212</v>
      </c>
      <c r="C744" s="50" t="s">
        <v>287</v>
      </c>
      <c r="D744" s="49" t="s">
        <v>859</v>
      </c>
      <c r="E744" s="53" t="s">
        <v>136</v>
      </c>
      <c r="F744" s="52" t="s">
        <v>56</v>
      </c>
      <c r="G744" s="52" t="n">
        <v>5</v>
      </c>
      <c r="H744" s="52" t="n">
        <v>2</v>
      </c>
      <c r="I744" s="53" t="n">
        <v>1555</v>
      </c>
      <c r="J744" s="53" t="n">
        <v>1555</v>
      </c>
      <c r="K744" s="53" t="n">
        <v>0</v>
      </c>
      <c r="L744" s="51" t="n">
        <v>50</v>
      </c>
      <c r="M744" s="54" t="n">
        <f aca="false" ca="false" dt2D="false" dtr="false" t="normal">SUM(N744:R744)</f>
        <v>6986538.64</v>
      </c>
      <c r="N744" s="54" t="n"/>
      <c r="O744" s="54" t="n">
        <v>674393.64</v>
      </c>
      <c r="P744" s="54" t="n">
        <v>0</v>
      </c>
      <c r="Q744" s="54" t="n">
        <v>1261458.53</v>
      </c>
      <c r="R744" s="54" t="n">
        <v>5050686.47</v>
      </c>
      <c r="S744" s="54" t="n">
        <f aca="false" ca="false" dt2D="false" dtr="false" t="normal">+Z744-M744</f>
        <v>0</v>
      </c>
      <c r="T744" s="54" t="n">
        <f aca="false" ca="false" dt2D="false" dtr="false" t="normal">$M744/($J744+$K744)</f>
        <v>4492.950893890675</v>
      </c>
      <c r="U744" s="54" t="n">
        <f aca="false" ca="false" dt2D="false" dtr="false" t="normal">$M744/($J744+$K744)</f>
        <v>4492.950893890675</v>
      </c>
      <c r="V744" s="52" t="n">
        <v>2027</v>
      </c>
      <c r="W744" s="56" t="n">
        <v>1024289.93</v>
      </c>
      <c r="X744" s="56" t="n">
        <f aca="false" ca="false" dt2D="false" dtr="false" t="normal">+(J744*12.71+K744*25.41)*12</f>
        <v>237168.60000000003</v>
      </c>
      <c r="Y744" s="56" t="n">
        <f aca="false" ca="false" dt2D="false" dtr="false" t="normal">+(J744*12.71+K744*25.41)*12*30</f>
        <v>7115058.000000001</v>
      </c>
      <c r="Z744" s="72" t="n">
        <f aca="false" ca="true" dt2D="false" dtr="false" t="normal">SUBTOTAL(9, AA744:AO744)</f>
        <v>6986538.64</v>
      </c>
      <c r="AA744" s="58" t="n"/>
      <c r="AB744" s="58" t="n"/>
      <c r="AC744" s="58" t="n">
        <v>2410808.38</v>
      </c>
      <c r="AD744" s="58" t="n">
        <v>1865905.4</v>
      </c>
      <c r="AE744" s="58" t="n"/>
      <c r="AF744" s="58" t="n"/>
      <c r="AG744" s="58" t="n">
        <v>0</v>
      </c>
      <c r="AH744" s="58" t="n"/>
      <c r="AI744" s="63" t="n"/>
      <c r="AJ744" s="58" t="n"/>
      <c r="AK744" s="58" t="n"/>
      <c r="AL744" s="58" t="n"/>
      <c r="AM744" s="58" t="n">
        <v>2075408.12</v>
      </c>
      <c r="AN744" s="58" t="n">
        <v>217671.54</v>
      </c>
      <c r="AO744" s="58" t="n">
        <v>416745.2</v>
      </c>
      <c r="AP744" s="4" t="n">
        <f aca="false" ca="false" dt2D="false" dtr="false" t="normal">COUNTIF(AA744:AL744, "&gt;0")</f>
        <v>2</v>
      </c>
      <c r="AQ744" s="4" t="n">
        <f aca="false" ca="false" dt2D="false" dtr="false" t="normal">COUNTIF(AM744:AO744, "&gt;0")</f>
        <v>3</v>
      </c>
      <c r="AR744" s="4" t="n">
        <f aca="false" ca="false" dt2D="false" dtr="false" t="normal">+AP744+AQ744</f>
        <v>5</v>
      </c>
    </row>
    <row customHeight="true" ht="12.75" outlineLevel="0" r="745">
      <c r="A745" s="49" t="n">
        <f aca="false" ca="false" dt2D="false" dtr="false" t="normal">+A744+1</f>
        <v>714</v>
      </c>
      <c r="B745" s="49" t="n">
        <f aca="false" ca="false" dt2D="false" dtr="false" t="normal">+B744+1</f>
        <v>213</v>
      </c>
      <c r="C745" s="50" t="s">
        <v>287</v>
      </c>
      <c r="D745" s="49" t="s">
        <v>860</v>
      </c>
      <c r="E745" s="53" t="s">
        <v>125</v>
      </c>
      <c r="F745" s="52" t="s">
        <v>56</v>
      </c>
      <c r="G745" s="52" t="n">
        <v>5</v>
      </c>
      <c r="H745" s="52" t="n">
        <v>3</v>
      </c>
      <c r="I745" s="53" t="n">
        <v>2779.63</v>
      </c>
      <c r="J745" s="53" t="n">
        <v>2416.53</v>
      </c>
      <c r="K745" s="53" t="n">
        <v>363.1</v>
      </c>
      <c r="L745" s="51" t="n">
        <v>72</v>
      </c>
      <c r="M745" s="54" t="n">
        <f aca="false" ca="false" dt2D="false" dtr="false" t="normal">SUM(N745:R745)</f>
        <v>12207104.670325</v>
      </c>
      <c r="N745" s="54" t="n"/>
      <c r="O745" s="54" t="n">
        <v>3561225.14</v>
      </c>
      <c r="P745" s="54" t="n">
        <v>0</v>
      </c>
      <c r="Q745" s="54" t="n">
        <v>629964.0576</v>
      </c>
      <c r="R745" s="54" t="n">
        <v>8015915.472725</v>
      </c>
      <c r="S745" s="54" t="n">
        <f aca="false" ca="false" dt2D="false" dtr="false" t="normal">+Z745-M745</f>
        <v>0</v>
      </c>
      <c r="T745" s="54" t="n">
        <f aca="false" ca="false" dt2D="false" dtr="false" t="normal">$M745/($J745+$K745)</f>
        <v>4391.629342871173</v>
      </c>
      <c r="U745" s="54" t="n">
        <f aca="false" ca="false" dt2D="false" dtr="false" t="normal">$M745/($J745+$K745)</f>
        <v>4391.629342871173</v>
      </c>
      <c r="V745" s="52" t="n">
        <v>2027</v>
      </c>
      <c r="W745" s="56" t="n">
        <v>150678.45</v>
      </c>
      <c r="X745" s="56" t="n">
        <f aca="false" ca="false" dt2D="false" dtr="false" t="normal">+(J745*12.71+K745*25.41)*12</f>
        <v>479285.60760000005</v>
      </c>
      <c r="Y745" s="56" t="n">
        <f aca="false" ca="false" dt2D="false" dtr="false" t="normal">+(J745*12.71+K745*25.41)*12*30</f>
        <v>14378568.228000002</v>
      </c>
      <c r="Z745" s="72" t="n">
        <f aca="false" ca="true" dt2D="false" dtr="false" t="normal">SUBTOTAL(9, AA745:AO745)</f>
        <v>12207104.670325</v>
      </c>
      <c r="AA745" s="58" t="n"/>
      <c r="AB745" s="58" t="n">
        <v>5064827.37</v>
      </c>
      <c r="AC745" s="63" t="n"/>
      <c r="AD745" s="62" t="n">
        <v>3335386.89</v>
      </c>
      <c r="AE745" s="58" t="n"/>
      <c r="AF745" s="58" t="n"/>
      <c r="AG745" s="58" t="n">
        <v>0</v>
      </c>
      <c r="AH745" s="58" t="n"/>
      <c r="AI745" s="63" t="n"/>
      <c r="AJ745" s="58" t="n"/>
      <c r="AK745" s="63" t="n"/>
      <c r="AL745" s="63" t="n"/>
      <c r="AM745" s="62" t="n">
        <v>2159433.951066</v>
      </c>
      <c r="AN745" s="62" t="n">
        <v>198741.599259</v>
      </c>
      <c r="AO745" s="62" t="n">
        <v>1448714.86</v>
      </c>
      <c r="AP745" s="82" t="n">
        <f aca="false" ca="false" dt2D="false" dtr="false" t="normal">COUNTIF(AA745:AL745, "&gt;0")</f>
        <v>2</v>
      </c>
      <c r="AQ745" s="4" t="n">
        <f aca="false" ca="false" dt2D="false" dtr="false" t="normal">COUNTIF(AM745:AO745, "&gt;0")</f>
        <v>3</v>
      </c>
      <c r="AR745" s="4" t="n">
        <f aca="false" ca="false" dt2D="false" dtr="false" t="normal">+AP745+AQ745</f>
        <v>5</v>
      </c>
    </row>
    <row customHeight="true" ht="12.75" outlineLevel="0" r="746">
      <c r="A746" s="49" t="n">
        <f aca="false" ca="false" dt2D="false" dtr="false" t="normal">+A745+1</f>
        <v>715</v>
      </c>
      <c r="B746" s="49" t="n">
        <f aca="false" ca="false" dt2D="false" dtr="false" t="normal">+B745+1</f>
        <v>214</v>
      </c>
      <c r="C746" s="50" t="s">
        <v>287</v>
      </c>
      <c r="D746" s="50" t="s">
        <v>861</v>
      </c>
      <c r="E746" s="53" t="s">
        <v>164</v>
      </c>
      <c r="F746" s="52" t="s">
        <v>56</v>
      </c>
      <c r="G746" s="52" t="n">
        <v>5</v>
      </c>
      <c r="H746" s="52" t="n">
        <v>2</v>
      </c>
      <c r="I746" s="52" t="n">
        <v>1808.3</v>
      </c>
      <c r="J746" s="52" t="n">
        <v>1648</v>
      </c>
      <c r="K746" s="53" t="n">
        <v>160.3</v>
      </c>
      <c r="L746" s="51" t="n">
        <v>49</v>
      </c>
      <c r="M746" s="54" t="n">
        <f aca="false" ca="false" dt2D="false" dtr="false" t="normal">SUM(N746:R746)</f>
        <v>10738474.61</v>
      </c>
      <c r="N746" s="54" t="n"/>
      <c r="O746" s="54" t="n">
        <v>2138723.53</v>
      </c>
      <c r="P746" s="54" t="n">
        <v>0</v>
      </c>
      <c r="Q746" s="54" t="n">
        <v>300231.636</v>
      </c>
      <c r="R746" s="54" t="n">
        <v>8299519.444</v>
      </c>
      <c r="S746" s="54" t="n">
        <f aca="false" ca="false" dt2D="false" dtr="false" t="normal">+Z746-M746</f>
        <v>0</v>
      </c>
      <c r="T746" s="54" t="n">
        <f aca="false" ca="false" dt2D="false" dtr="false" t="normal">$M746/($J746+$K746)</f>
        <v>5938.436437538019</v>
      </c>
      <c r="U746" s="54" t="n">
        <f aca="false" ca="false" dt2D="false" dtr="false" t="normal">$M746/($J746+$K746)</f>
        <v>5938.436437538019</v>
      </c>
      <c r="V746" s="52" t="n">
        <v>2027</v>
      </c>
      <c r="W746" s="55" t="n">
        <v>0</v>
      </c>
      <c r="X746" s="56" t="n">
        <f aca="false" ca="false" dt2D="false" dtr="false" t="normal">+(J746*12.71+K746*25.41)*12</f>
        <v>300231.63600000006</v>
      </c>
      <c r="Y746" s="56" t="n">
        <f aca="false" ca="false" dt2D="false" dtr="false" t="normal">+(J746*12.71+K746*25.41)*12*30-'[3]Лист1'!$AQ$456</f>
        <v>8993984.200000001</v>
      </c>
      <c r="Z746" s="72" t="n">
        <f aca="false" ca="true" dt2D="false" dtr="false" t="normal">SUBTOTAL(9, AA746:AO746)</f>
        <v>10738474.61</v>
      </c>
      <c r="AA746" s="58" t="n"/>
      <c r="AB746" s="58" t="n"/>
      <c r="AC746" s="58" t="n">
        <v>2803514.34</v>
      </c>
      <c r="AD746" s="58" t="n">
        <v>2169849.99</v>
      </c>
      <c r="AE746" s="58" t="n"/>
      <c r="AF746" s="58" t="n"/>
      <c r="AG746" s="58" t="n">
        <v>0</v>
      </c>
      <c r="AH746" s="58" t="n"/>
      <c r="AI746" s="63" t="n"/>
      <c r="AJ746" s="58" t="n"/>
      <c r="AK746" s="63" t="n"/>
      <c r="AL746" s="63" t="n"/>
      <c r="AM746" s="58" t="n">
        <v>4439014.12</v>
      </c>
      <c r="AN746" s="58" t="n">
        <v>455682.38</v>
      </c>
      <c r="AO746" s="58" t="n">
        <v>870413.78</v>
      </c>
      <c r="AP746" s="4" t="n">
        <f aca="false" ca="false" dt2D="false" dtr="false" t="normal">COUNTIF(AA746:AL746, "&gt;0")</f>
        <v>2</v>
      </c>
      <c r="AQ746" s="4" t="n">
        <f aca="false" ca="false" dt2D="false" dtr="false" t="normal">COUNTIF(AM746:AO746, "&gt;0")</f>
        <v>3</v>
      </c>
      <c r="AR746" s="4" t="n">
        <f aca="false" ca="false" dt2D="false" dtr="false" t="normal">+AP746+AQ746</f>
        <v>5</v>
      </c>
    </row>
    <row customHeight="true" ht="12.75" outlineLevel="0" r="747">
      <c r="A747" s="49" t="s">
        <v>436</v>
      </c>
      <c r="B747" s="49" t="n">
        <f aca="false" ca="false" dt2D="false" dtr="false" t="normal">+B746+1</f>
        <v>215</v>
      </c>
      <c r="C747" s="50" t="s">
        <v>287</v>
      </c>
      <c r="D747" s="49" t="s">
        <v>292</v>
      </c>
      <c r="E747" s="53" t="s">
        <v>164</v>
      </c>
      <c r="F747" s="52" t="s">
        <v>56</v>
      </c>
      <c r="G747" s="52" t="n">
        <v>4</v>
      </c>
      <c r="H747" s="52" t="n">
        <v>2</v>
      </c>
      <c r="I747" s="53" t="n">
        <v>1312.5</v>
      </c>
      <c r="J747" s="53" t="n">
        <v>1312.5</v>
      </c>
      <c r="K747" s="53" t="n">
        <v>0</v>
      </c>
      <c r="L747" s="51" t="n">
        <v>60</v>
      </c>
      <c r="M747" s="54" t="n">
        <f aca="false" ca="false" dt2D="false" dtr="false" t="normal">SUM(N747:R747)</f>
        <v>10729053.18125</v>
      </c>
      <c r="N747" s="54" t="n"/>
      <c r="O747" s="54" t="n">
        <v>4369822.19</v>
      </c>
      <c r="P747" s="54" t="n">
        <v>0</v>
      </c>
      <c r="Q747" s="54" t="n">
        <v>200182.5</v>
      </c>
      <c r="R747" s="54" t="n">
        <v>6159048.49125</v>
      </c>
      <c r="S747" s="54" t="n">
        <f aca="false" ca="false" dt2D="false" dtr="false" t="normal">+Z747-M747</f>
        <v>0</v>
      </c>
      <c r="T747" s="54" t="n">
        <f aca="false" ca="false" dt2D="false" dtr="false" t="normal">$M747/($J747+$K747)</f>
        <v>8174.516709523809</v>
      </c>
      <c r="U747" s="54" t="n">
        <f aca="false" ca="false" dt2D="false" dtr="false" t="normal">$M747/($J747+$K747)</f>
        <v>8174.516709523809</v>
      </c>
      <c r="V747" s="52" t="n">
        <v>2027</v>
      </c>
      <c r="W747" s="56" t="n">
        <v>0</v>
      </c>
      <c r="X747" s="56" t="n">
        <f aca="false" ca="false" dt2D="false" dtr="false" t="normal">+(J747*12.71+K747*25.41)*12</f>
        <v>200182.5</v>
      </c>
      <c r="Y747" s="56" t="n">
        <f aca="false" ca="false" dt2D="false" dtr="false" t="normal">+(J747*12.71+K747*25.41)*12*30-'[3]Лист1'!$AQ$455</f>
        <v>5882489.63</v>
      </c>
      <c r="Z747" s="72" t="n">
        <f aca="false" ca="true" dt2D="false" dtr="false" t="normal">SUBTOTAL(9, AA747:AO747)</f>
        <v>10729053.18125</v>
      </c>
      <c r="AA747" s="58" t="n">
        <v>5218503.51</v>
      </c>
      <c r="AB747" s="58" t="n">
        <v>2391536.26</v>
      </c>
      <c r="AC747" s="58" t="n"/>
      <c r="AD747" s="58" t="n">
        <v>1574920.15</v>
      </c>
      <c r="AE747" s="58" t="n"/>
      <c r="AF747" s="58" t="n"/>
      <c r="AG747" s="58" t="n">
        <v>0</v>
      </c>
      <c r="AH747" s="58" t="n"/>
      <c r="AI747" s="58" t="n"/>
      <c r="AJ747" s="58" t="n"/>
      <c r="AK747" s="63" t="n"/>
      <c r="AL747" s="58" t="n"/>
      <c r="AM747" s="62" t="n">
        <v>1092992.25</v>
      </c>
      <c r="AN747" s="62" t="n">
        <v>111587.83125</v>
      </c>
      <c r="AO747" s="62" t="n">
        <v>339513.18</v>
      </c>
      <c r="AP747" s="4" t="n">
        <f aca="false" ca="false" dt2D="false" dtr="false" t="normal">COUNTIF(AA747:AL747, "&gt;0")</f>
        <v>3</v>
      </c>
      <c r="AQ747" s="4" t="n">
        <f aca="false" ca="false" dt2D="false" dtr="false" t="normal">COUNTIF(AM747:AO747, "&gt;0")</f>
        <v>3</v>
      </c>
      <c r="AR747" s="4" t="n">
        <f aca="false" ca="false" dt2D="false" dtr="false" t="normal">+AP747+AQ747</f>
        <v>6</v>
      </c>
    </row>
    <row customHeight="true" ht="12.75" outlineLevel="0" r="748">
      <c r="A748" s="49" t="s">
        <v>436</v>
      </c>
      <c r="B748" s="49" t="n">
        <f aca="false" ca="false" dt2D="false" dtr="false" t="normal">+B747+1</f>
        <v>216</v>
      </c>
      <c r="C748" s="50" t="s">
        <v>287</v>
      </c>
      <c r="D748" s="49" t="s">
        <v>293</v>
      </c>
      <c r="E748" s="53" t="s">
        <v>58</v>
      </c>
      <c r="F748" s="52" t="s">
        <v>56</v>
      </c>
      <c r="G748" s="52" t="n">
        <v>4</v>
      </c>
      <c r="H748" s="52" t="n">
        <v>2</v>
      </c>
      <c r="I748" s="53" t="n">
        <v>1304.3</v>
      </c>
      <c r="J748" s="53" t="n">
        <v>1304.3</v>
      </c>
      <c r="K748" s="53" t="n">
        <v>0</v>
      </c>
      <c r="L748" s="51" t="n">
        <v>47</v>
      </c>
      <c r="M748" s="54" t="n">
        <f aca="false" ca="false" dt2D="false" dtr="false" t="normal">SUM(N748:R748)</f>
        <v>2793255.77</v>
      </c>
      <c r="N748" s="54" t="n"/>
      <c r="O748" s="54" t="n">
        <v>2219479.18</v>
      </c>
      <c r="P748" s="54" t="n">
        <v>0</v>
      </c>
      <c r="Q748" s="54" t="n">
        <v>198931.836</v>
      </c>
      <c r="R748" s="54" t="n">
        <v>374844.754</v>
      </c>
      <c r="S748" s="54" t="n">
        <f aca="false" ca="false" dt2D="false" dtr="false" t="normal">+Z748-M748</f>
        <v>0</v>
      </c>
      <c r="T748" s="54" t="n">
        <f aca="false" ca="false" dt2D="false" dtr="false" t="normal">$M748/($J748+$K748)</f>
        <v>2141.5746147358736</v>
      </c>
      <c r="U748" s="54" t="n">
        <f aca="false" ca="false" dt2D="false" dtr="false" t="normal">$M748/($J748+$K748)</f>
        <v>2141.5746147358736</v>
      </c>
      <c r="V748" s="52" t="n">
        <v>2027</v>
      </c>
      <c r="W748" s="56" t="n"/>
      <c r="X748" s="56" t="n">
        <f aca="false" ca="false" dt2D="false" dtr="false" t="normal">+(J748*12.71+K748*25.41)*12</f>
        <v>198931.836</v>
      </c>
      <c r="Y748" s="56" t="n">
        <f aca="false" ca="false" dt2D="false" dtr="false" t="normal">+(J748*12.71+K748*25.41)*12*30-'[3]Лист1'!$AQ$458</f>
        <v>2873353.97</v>
      </c>
      <c r="Z748" s="72" t="n">
        <f aca="false" ca="true" dt2D="false" dtr="false" t="normal">SUBTOTAL(9, AA748:AO748)</f>
        <v>2793255.77</v>
      </c>
      <c r="AA748" s="58" t="n"/>
      <c r="AB748" s="58" t="n"/>
      <c r="AC748" s="58" t="n"/>
      <c r="AD748" s="58" t="n">
        <v>1565080.65</v>
      </c>
      <c r="AE748" s="58" t="n"/>
      <c r="AF748" s="58" t="n"/>
      <c r="AG748" s="58" t="n">
        <v>0</v>
      </c>
      <c r="AH748" s="58" t="n"/>
      <c r="AI748" s="58" t="n"/>
      <c r="AJ748" s="58" t="n"/>
      <c r="AK748" s="63" t="n"/>
      <c r="AL748" s="58" t="n"/>
      <c r="AM748" s="58" t="n">
        <v>965216.83</v>
      </c>
      <c r="AN748" s="58" t="n">
        <v>90942.71</v>
      </c>
      <c r="AO748" s="58" t="n">
        <v>172015.58</v>
      </c>
      <c r="AP748" s="4" t="n">
        <f aca="false" ca="false" dt2D="false" dtr="false" t="normal">COUNTIF(AA748:AL748, "&gt;0")</f>
        <v>1</v>
      </c>
      <c r="AQ748" s="4" t="n">
        <f aca="false" ca="false" dt2D="false" dtr="false" t="normal">COUNTIF(AM748:AO748, "&gt;0")</f>
        <v>3</v>
      </c>
      <c r="AR748" s="4" t="n">
        <f aca="false" ca="false" dt2D="false" dtr="false" t="normal">+AP748+AQ748</f>
        <v>4</v>
      </c>
    </row>
    <row customHeight="true" ht="12.75" outlineLevel="0" r="749">
      <c r="A749" s="49" t="s">
        <v>436</v>
      </c>
      <c r="B749" s="49" t="n">
        <f aca="false" ca="false" dt2D="false" dtr="false" t="normal">+B748+1</f>
        <v>217</v>
      </c>
      <c r="C749" s="50" t="s">
        <v>287</v>
      </c>
      <c r="D749" s="49" t="s">
        <v>294</v>
      </c>
      <c r="E749" s="53" t="s">
        <v>65</v>
      </c>
      <c r="F749" s="52" t="s">
        <v>56</v>
      </c>
      <c r="G749" s="52" t="n">
        <v>4</v>
      </c>
      <c r="H749" s="52" t="n">
        <v>2</v>
      </c>
      <c r="I749" s="53" t="n">
        <v>1415.4</v>
      </c>
      <c r="J749" s="53" t="n">
        <v>1415.4</v>
      </c>
      <c r="K749" s="53" t="n">
        <v>0</v>
      </c>
      <c r="L749" s="51" t="n">
        <v>39</v>
      </c>
      <c r="M749" s="54" t="n">
        <f aca="false" ca="false" dt2D="false" dtr="false" t="normal">SUM(N749:R749)</f>
        <v>3031184.6999999997</v>
      </c>
      <c r="N749" s="54" t="n"/>
      <c r="O749" s="54" t="n">
        <v>2408533.95</v>
      </c>
      <c r="P749" s="54" t="n">
        <v>0</v>
      </c>
      <c r="Q749" s="54" t="n">
        <v>215876.808</v>
      </c>
      <c r="R749" s="54" t="n">
        <v>406773.941999999</v>
      </c>
      <c r="S749" s="54" t="n">
        <f aca="false" ca="false" dt2D="false" dtr="false" t="normal">+Z749-M749</f>
        <v>0</v>
      </c>
      <c r="T749" s="54" t="n">
        <f aca="false" ca="false" dt2D="false" dtr="false" t="normal">$M749/($J749+$K749)</f>
        <v>2141.5746078846964</v>
      </c>
      <c r="U749" s="54" t="n">
        <f aca="false" ca="false" dt2D="false" dtr="false" t="normal">$M749/($J749+$K749)</f>
        <v>2141.5746078846964</v>
      </c>
      <c r="V749" s="52" t="n">
        <v>2027</v>
      </c>
      <c r="W749" s="56" t="n"/>
      <c r="X749" s="56" t="n">
        <f aca="false" ca="false" dt2D="false" dtr="false" t="normal">+(J749*12.71+K749*25.41)*12</f>
        <v>215876.80800000005</v>
      </c>
      <c r="Y749" s="56" t="n">
        <f aca="false" ca="false" dt2D="false" dtr="false" t="normal">+(J749*12.71+K749*25.41)*12*30-'[3]Лист1'!$AQ$459</f>
        <v>4345078.390000001</v>
      </c>
      <c r="Z749" s="72" t="n">
        <f aca="false" ca="true" dt2D="false" dtr="false" t="normal">SUBTOTAL(9, AA749:AO749)</f>
        <v>3031184.6999999997</v>
      </c>
      <c r="AA749" s="58" t="n"/>
      <c r="AB749" s="58" t="n"/>
      <c r="AC749" s="58" t="n"/>
      <c r="AD749" s="58" t="n">
        <v>1698393.89</v>
      </c>
      <c r="AE749" s="58" t="n"/>
      <c r="AF749" s="58" t="n"/>
      <c r="AG749" s="58" t="n">
        <v>0</v>
      </c>
      <c r="AH749" s="58" t="n"/>
      <c r="AI749" s="58" t="n"/>
      <c r="AJ749" s="58" t="n"/>
      <c r="AK749" s="63" t="n"/>
      <c r="AL749" s="58" t="n"/>
      <c r="AM749" s="58" t="n">
        <v>1047433.79</v>
      </c>
      <c r="AN749" s="58" t="n">
        <v>98689.19</v>
      </c>
      <c r="AO749" s="58" t="n">
        <v>186667.83</v>
      </c>
      <c r="AP749" s="4" t="n">
        <f aca="false" ca="false" dt2D="false" dtr="false" t="normal">COUNTIF(AA749:AL749, "&gt;0")</f>
        <v>1</v>
      </c>
      <c r="AQ749" s="4" t="n">
        <f aca="false" ca="false" dt2D="false" dtr="false" t="normal">COUNTIF(AM749:AO749, "&gt;0")</f>
        <v>3</v>
      </c>
      <c r="AR749" s="4" t="n">
        <f aca="false" ca="false" dt2D="false" dtr="false" t="normal">+AP749+AQ749</f>
        <v>4</v>
      </c>
    </row>
    <row customHeight="true" ht="12.75" outlineLevel="0" r="750">
      <c r="A750" s="49" t="n">
        <f aca="false" ca="false" dt2D="false" dtr="false" t="normal">+A746+1</f>
        <v>716</v>
      </c>
      <c r="B750" s="49" t="n">
        <f aca="false" ca="false" dt2D="false" dtr="false" t="normal">+B749+1</f>
        <v>218</v>
      </c>
      <c r="C750" s="50" t="s">
        <v>287</v>
      </c>
      <c r="D750" s="49" t="s">
        <v>862</v>
      </c>
      <c r="E750" s="53" t="s">
        <v>161</v>
      </c>
      <c r="F750" s="52" t="s">
        <v>56</v>
      </c>
      <c r="G750" s="52" t="n">
        <v>4</v>
      </c>
      <c r="H750" s="52" t="n">
        <v>2</v>
      </c>
      <c r="I750" s="53" t="n">
        <v>1281.6</v>
      </c>
      <c r="J750" s="53" t="n">
        <v>1223.3</v>
      </c>
      <c r="K750" s="53" t="n">
        <v>58.3</v>
      </c>
      <c r="L750" s="51" t="n">
        <v>50</v>
      </c>
      <c r="M750" s="54" t="n">
        <f aca="false" ca="false" dt2D="false" dtr="false" t="normal">SUM(N750:R750)</f>
        <v>8043886.6899999995</v>
      </c>
      <c r="N750" s="54" t="n"/>
      <c r="O750" s="54" t="n">
        <v>1409819.86</v>
      </c>
      <c r="P750" s="54" t="n">
        <v>0</v>
      </c>
      <c r="Q750" s="54" t="n">
        <v>204354.552</v>
      </c>
      <c r="R750" s="54" t="n">
        <v>6429712.278</v>
      </c>
      <c r="S750" s="54" t="n">
        <f aca="false" ca="false" dt2D="false" dtr="false" t="normal">+Z750-M750</f>
        <v>0</v>
      </c>
      <c r="T750" s="54" t="n">
        <f aca="false" ca="false" dt2D="false" dtr="false" t="normal">$M750/($J750+$K750)</f>
        <v>6276.440925405743</v>
      </c>
      <c r="U750" s="54" t="n">
        <f aca="false" ca="false" dt2D="false" dtr="false" t="normal">$M750/($J750+$K750)</f>
        <v>6276.440925405743</v>
      </c>
      <c r="V750" s="52" t="n">
        <v>2027</v>
      </c>
      <c r="W750" s="56" t="n">
        <v>0</v>
      </c>
      <c r="X750" s="56" t="n">
        <f aca="false" ca="false" dt2D="false" dtr="false" t="normal">+(J750*12.71+K750*25.41)*12</f>
        <v>204354.55199999997</v>
      </c>
      <c r="Y750" s="56" t="n">
        <f aca="false" ca="false" dt2D="false" dtr="false" t="normal">+(J750*12.71+K750*25.41)*12*30-'[3]Лист1'!$AQ$461</f>
        <v>4767148.019999999</v>
      </c>
      <c r="Z750" s="72" t="n">
        <f aca="false" ca="true" dt2D="false" dtr="false" t="normal">SUBTOTAL(9, AA750:AO750)</f>
        <v>8043886.6899999995</v>
      </c>
      <c r="AA750" s="58" t="n"/>
      <c r="AB750" s="58" t="n"/>
      <c r="AC750" s="58" t="n"/>
      <c r="AD750" s="58" t="n"/>
      <c r="AE750" s="58" t="n"/>
      <c r="AF750" s="58" t="n"/>
      <c r="AG750" s="58" t="n">
        <v>0</v>
      </c>
      <c r="AH750" s="58" t="n"/>
      <c r="AI750" s="58" t="n"/>
      <c r="AJ750" s="58" t="n"/>
      <c r="AK750" s="58" t="n">
        <v>6191352.42</v>
      </c>
      <c r="AL750" s="63" t="n"/>
      <c r="AM750" s="58" t="n">
        <v>1435561.17</v>
      </c>
      <c r="AN750" s="58" t="n">
        <v>143556.12</v>
      </c>
      <c r="AO750" s="58" t="n">
        <v>273416.98</v>
      </c>
      <c r="AP750" s="4" t="n">
        <f aca="false" ca="false" dt2D="false" dtr="false" t="normal">COUNTIF(AA750:AL750, "&gt;0")</f>
        <v>1</v>
      </c>
      <c r="AQ750" s="4" t="n">
        <f aca="false" ca="false" dt2D="false" dtr="false" t="normal">COUNTIF(AM750:AO750, "&gt;0")</f>
        <v>3</v>
      </c>
      <c r="AR750" s="4" t="n">
        <f aca="false" ca="false" dt2D="false" dtr="false" t="normal">+AP750+AQ750</f>
        <v>4</v>
      </c>
    </row>
    <row customHeight="true" ht="12.75" outlineLevel="0" r="751">
      <c r="A751" s="49" t="n">
        <f aca="false" ca="false" dt2D="false" dtr="false" t="normal">+A750+1</f>
        <v>717</v>
      </c>
      <c r="B751" s="49" t="n">
        <f aca="false" ca="false" dt2D="false" dtr="false" t="normal">+B750+1</f>
        <v>219</v>
      </c>
      <c r="C751" s="50" t="s">
        <v>287</v>
      </c>
      <c r="D751" s="50" t="s">
        <v>863</v>
      </c>
      <c r="E751" s="53" t="s">
        <v>107</v>
      </c>
      <c r="F751" s="52" t="s">
        <v>56</v>
      </c>
      <c r="G751" s="52" t="n">
        <v>5</v>
      </c>
      <c r="H751" s="52" t="n">
        <v>3</v>
      </c>
      <c r="I751" s="52" t="n">
        <v>2361.2</v>
      </c>
      <c r="J751" s="52" t="n">
        <v>2361.2</v>
      </c>
      <c r="K751" s="53" t="n">
        <v>0</v>
      </c>
      <c r="L751" s="51" t="n">
        <v>62</v>
      </c>
      <c r="M751" s="54" t="n">
        <f aca="false" ca="false" dt2D="false" dtr="false" t="normal">SUM(N751:R751)</f>
        <v>18934683.759999998</v>
      </c>
      <c r="N751" s="54" t="n"/>
      <c r="O751" s="54" t="n">
        <v>2793816.05</v>
      </c>
      <c r="P751" s="54" t="n">
        <v>0</v>
      </c>
      <c r="Q751" s="54" t="n">
        <v>791123.114</v>
      </c>
      <c r="R751" s="54" t="n">
        <v>15349744.596</v>
      </c>
      <c r="S751" s="54" t="n">
        <f aca="false" ca="false" dt2D="false" dtr="false" t="normal">+Z751-M751</f>
        <v>0</v>
      </c>
      <c r="T751" s="54" t="n">
        <f aca="false" ca="false" dt2D="false" dtr="false" t="normal">$M751/($J751+$K751)</f>
        <v>8019.093579535829</v>
      </c>
      <c r="U751" s="54" t="n">
        <f aca="false" ca="false" dt2D="false" dtr="false" t="normal">$M751/($J751+$K751)</f>
        <v>8019.093579535829</v>
      </c>
      <c r="V751" s="52" t="n">
        <v>2027</v>
      </c>
      <c r="W751" s="55" t="n">
        <v>430992.89</v>
      </c>
      <c r="X751" s="56" t="n">
        <f aca="false" ca="false" dt2D="false" dtr="false" t="normal">+(J751*12.71+K751*25.41)*12</f>
        <v>360130.224</v>
      </c>
      <c r="Y751" s="56" t="n">
        <f aca="false" ca="false" dt2D="false" dtr="false" t="normal">+(J751*12.71+K751*25.41)*12*30</f>
        <v>10803906.719999999</v>
      </c>
      <c r="Z751" s="72" t="n">
        <f aca="false" ca="true" dt2D="false" dtr="false" t="normal">SUBTOTAL(9, AA751:AO751)</f>
        <v>18934683.759999998</v>
      </c>
      <c r="AA751" s="58" t="n"/>
      <c r="AB751" s="58" t="n"/>
      <c r="AC751" s="63" t="n"/>
      <c r="AD751" s="63" t="n"/>
      <c r="AE751" s="58" t="n"/>
      <c r="AF751" s="58" t="n"/>
      <c r="AG751" s="58" t="n">
        <v>0</v>
      </c>
      <c r="AH751" s="58" t="n"/>
      <c r="AI751" s="63" t="n"/>
      <c r="AJ751" s="58" t="n"/>
      <c r="AK751" s="58" t="n">
        <v>11406851.87</v>
      </c>
      <c r="AL751" s="63" t="n"/>
      <c r="AM751" s="58" t="n">
        <v>5796272.82</v>
      </c>
      <c r="AN751" s="58" t="n">
        <v>595010.36</v>
      </c>
      <c r="AO751" s="58" t="n">
        <v>1136548.71</v>
      </c>
      <c r="AP751" s="4" t="n">
        <f aca="false" ca="false" dt2D="false" dtr="false" t="normal">COUNTIF(AA751:AL751, "&gt;0")</f>
        <v>1</v>
      </c>
      <c r="AQ751" s="4" t="n">
        <f aca="false" ca="false" dt2D="false" dtr="false" t="normal">COUNTIF(AM751:AO751, "&gt;0")</f>
        <v>3</v>
      </c>
      <c r="AR751" s="4" t="n">
        <f aca="false" ca="false" dt2D="false" dtr="false" t="normal">+AP751+AQ751</f>
        <v>4</v>
      </c>
    </row>
    <row customHeight="true" ht="12.75" outlineLevel="0" r="752">
      <c r="A752" s="49" t="s">
        <v>436</v>
      </c>
      <c r="B752" s="49" t="n">
        <f aca="false" ca="false" dt2D="false" dtr="false" t="normal">+B751+1</f>
        <v>220</v>
      </c>
      <c r="C752" s="50" t="s">
        <v>296</v>
      </c>
      <c r="D752" s="50" t="s">
        <v>864</v>
      </c>
      <c r="E752" s="53" t="s">
        <v>63</v>
      </c>
      <c r="F752" s="52" t="s">
        <v>56</v>
      </c>
      <c r="G752" s="52" t="n">
        <v>4</v>
      </c>
      <c r="H752" s="52" t="n">
        <v>2</v>
      </c>
      <c r="I752" s="52" t="n">
        <v>1782.2</v>
      </c>
      <c r="J752" s="52" t="n">
        <v>1782.2</v>
      </c>
      <c r="K752" s="53" t="n">
        <v>0</v>
      </c>
      <c r="L752" s="51" t="n">
        <v>51</v>
      </c>
      <c r="M752" s="54" t="n">
        <f aca="false" ca="false" dt2D="false" dtr="false" t="normal">SUM(N752:R752)</f>
        <v>16238086.889999999</v>
      </c>
      <c r="N752" s="54" t="n"/>
      <c r="O752" s="54" t="n">
        <v>466413</v>
      </c>
      <c r="P752" s="54" t="n">
        <v>0</v>
      </c>
      <c r="Q752" s="54" t="n">
        <v>271821.144</v>
      </c>
      <c r="R752" s="54" t="n">
        <v>15499852.746</v>
      </c>
      <c r="S752" s="54" t="n">
        <f aca="false" ca="false" dt2D="false" dtr="false" t="normal">+Z752-M752</f>
        <v>0</v>
      </c>
      <c r="T752" s="54" t="n">
        <f aca="false" ca="false" dt2D="false" dtr="false" t="normal">$M752/($J752+$K752)</f>
        <v>9111.259617326898</v>
      </c>
      <c r="U752" s="54" t="n">
        <f aca="false" ca="false" dt2D="false" dtr="false" t="normal">$M752/($J752+$K752)</f>
        <v>9111.259617326898</v>
      </c>
      <c r="V752" s="52" t="n">
        <v>2027</v>
      </c>
      <c r="W752" s="83" t="n">
        <v>0</v>
      </c>
      <c r="X752" s="81" t="n">
        <f aca="false" ca="false" dt2D="false" dtr="false" t="normal">+(J752*12.71+K752*25.41)*12</f>
        <v>271821.14400000003</v>
      </c>
      <c r="Y752" s="81" t="n">
        <f aca="false" ca="false" dt2D="false" dtr="false" t="normal">+(J752*12.71+K752*25.41)*12*30</f>
        <v>8154634.320000001</v>
      </c>
      <c r="Z752" s="72" t="n">
        <f aca="false" ca="true" dt2D="false" dtr="false" t="normal">SUBTOTAL(9, AA752:AO752)</f>
        <v>16238086.889999999</v>
      </c>
      <c r="AA752" s="58" t="n"/>
      <c r="AB752" s="58" t="n"/>
      <c r="AC752" s="58" t="n"/>
      <c r="AD752" s="63" t="n"/>
      <c r="AE752" s="58" t="n"/>
      <c r="AF752" s="58" t="n"/>
      <c r="AG752" s="58" t="n">
        <v>0</v>
      </c>
      <c r="AH752" s="58" t="n"/>
      <c r="AI752" s="58" t="n"/>
      <c r="AJ752" s="58" t="n"/>
      <c r="AK752" s="58" t="n">
        <v>13836608.29</v>
      </c>
      <c r="AL752" s="58" t="n"/>
      <c r="AM752" s="58" t="n">
        <v>1877029.08</v>
      </c>
      <c r="AN752" s="58" t="n">
        <v>181048.53</v>
      </c>
      <c r="AO752" s="58" t="n">
        <v>343400.99</v>
      </c>
      <c r="AP752" s="4" t="n">
        <f aca="false" ca="false" dt2D="false" dtr="false" t="normal">COUNTIF(AA752:AL752, "&gt;0")</f>
        <v>1</v>
      </c>
      <c r="AQ752" s="4" t="n">
        <f aca="false" ca="false" dt2D="false" dtr="false" t="normal">COUNTIF(AM752:AO752, "&gt;0")</f>
        <v>3</v>
      </c>
      <c r="AR752" s="4" t="n">
        <f aca="false" ca="false" dt2D="false" dtr="false" t="normal">+AP752+AQ752</f>
        <v>4</v>
      </c>
    </row>
    <row customHeight="true" ht="12.75" outlineLevel="0" r="753">
      <c r="A753" s="49" t="n">
        <f aca="false" ca="false" dt2D="false" dtr="false" t="normal">+A751+1</f>
        <v>718</v>
      </c>
      <c r="B753" s="49" t="n">
        <f aca="false" ca="false" dt2D="false" dtr="false" t="normal">+B752+1</f>
        <v>221</v>
      </c>
      <c r="C753" s="50" t="s">
        <v>296</v>
      </c>
      <c r="D753" s="50" t="s">
        <v>865</v>
      </c>
      <c r="E753" s="53" t="s">
        <v>94</v>
      </c>
      <c r="F753" s="52" t="s">
        <v>56</v>
      </c>
      <c r="G753" s="52" t="n">
        <v>3</v>
      </c>
      <c r="H753" s="52" t="n">
        <v>3</v>
      </c>
      <c r="I753" s="52" t="n">
        <v>1293.32</v>
      </c>
      <c r="J753" s="52" t="n">
        <v>1293.32</v>
      </c>
      <c r="K753" s="53" t="n">
        <v>0</v>
      </c>
      <c r="L753" s="51" t="n">
        <v>45</v>
      </c>
      <c r="M753" s="54" t="n">
        <f aca="false" ca="false" dt2D="false" dtr="false" t="normal">SUM(N753:R753)</f>
        <v>1843367.54</v>
      </c>
      <c r="N753" s="54" t="n"/>
      <c r="O753" s="54" t="n">
        <v>666681.69</v>
      </c>
      <c r="P753" s="54" t="n">
        <v>0</v>
      </c>
      <c r="Q753" s="54" t="n">
        <v>197257.1664</v>
      </c>
      <c r="R753" s="54" t="n">
        <v>979428.6836</v>
      </c>
      <c r="S753" s="54" t="n">
        <f aca="false" ca="false" dt2D="false" dtr="false" t="normal">+Z753-M753</f>
        <v>0</v>
      </c>
      <c r="T753" s="54" t="n">
        <f aca="false" ca="false" dt2D="false" dtr="false" t="normal">$M753/($J753+$K753)</f>
        <v>1425.298874215198</v>
      </c>
      <c r="U753" s="54" t="n">
        <f aca="false" ca="false" dt2D="false" dtr="false" t="normal">$M753/($J753+$K753)</f>
        <v>1425.298874215198</v>
      </c>
      <c r="V753" s="52" t="n">
        <v>2027</v>
      </c>
      <c r="W753" s="55" t="n">
        <v>0</v>
      </c>
      <c r="X753" s="56" t="n">
        <f aca="false" ca="false" dt2D="false" dtr="false" t="normal">+(J753*12.71+K753*25.41)*12</f>
        <v>197257.1664</v>
      </c>
      <c r="Y753" s="56" t="n">
        <f aca="false" ca="false" dt2D="false" dtr="false" t="normal">+(J753*12.71+K753*25.41)*12*30-'[3]Лист1'!$AQ$465</f>
        <v>191522.56199999992</v>
      </c>
      <c r="Z753" s="72" t="n">
        <f aca="false" ca="true" dt2D="false" dtr="false" t="normal">SUBTOTAL(9, AA753:AO753)</f>
        <v>1843367.54</v>
      </c>
      <c r="AA753" s="58" t="n"/>
      <c r="AB753" s="58" t="n"/>
      <c r="AC753" s="58" t="n"/>
      <c r="AD753" s="58" t="n"/>
      <c r="AE753" s="58" t="n"/>
      <c r="AF753" s="58" t="n"/>
      <c r="AG753" s="58" t="n">
        <v>0</v>
      </c>
      <c r="AH753" s="58" t="n"/>
      <c r="AI753" s="58" t="n"/>
      <c r="AJ753" s="58" t="n"/>
      <c r="AK753" s="63" t="n"/>
      <c r="AL753" s="58" t="n"/>
      <c r="AM753" s="58" t="n">
        <v>1428457.71</v>
      </c>
      <c r="AN753" s="58" t="n">
        <v>142845.77</v>
      </c>
      <c r="AO753" s="58" t="n">
        <v>272064.06</v>
      </c>
      <c r="AP753" s="4" t="n">
        <f aca="false" ca="false" dt2D="false" dtr="false" t="normal">COUNTIF(AA753:AL753, "&gt;0")</f>
        <v>0</v>
      </c>
      <c r="AQ753" s="4" t="n">
        <f aca="false" ca="false" dt2D="false" dtr="false" t="normal">COUNTIF(AM753:AO753, "&gt;0")</f>
        <v>3</v>
      </c>
      <c r="AR753" s="4" t="n">
        <f aca="false" ca="false" dt2D="false" dtr="false" t="normal">+AP753+AQ753</f>
        <v>3</v>
      </c>
    </row>
    <row customHeight="true" ht="12.75" outlineLevel="0" r="754">
      <c r="A754" s="49" t="n">
        <f aca="false" ca="false" dt2D="false" dtr="false" t="normal">+A753+1</f>
        <v>719</v>
      </c>
      <c r="B754" s="49" t="n">
        <f aca="false" ca="false" dt2D="false" dtr="false" t="normal">+B753+1</f>
        <v>222</v>
      </c>
      <c r="C754" s="50" t="s">
        <v>299</v>
      </c>
      <c r="D754" s="49" t="s">
        <v>866</v>
      </c>
      <c r="E754" s="53" t="s">
        <v>193</v>
      </c>
      <c r="F754" s="52" t="s">
        <v>56</v>
      </c>
      <c r="G754" s="52" t="n">
        <v>2</v>
      </c>
      <c r="H754" s="52" t="n">
        <v>1</v>
      </c>
      <c r="I754" s="53" t="n">
        <v>382.3</v>
      </c>
      <c r="J754" s="53" t="n">
        <v>363.7</v>
      </c>
      <c r="K754" s="53" t="n">
        <v>18.6</v>
      </c>
      <c r="L754" s="51" t="n">
        <v>9</v>
      </c>
      <c r="M754" s="54" t="n">
        <f aca="false" ca="false" dt2D="false" dtr="false" t="normal">SUM(N754:R754)</f>
        <v>6010484.650000001</v>
      </c>
      <c r="N754" s="54" t="n"/>
      <c r="O754" s="54" t="n">
        <v>3809125.794</v>
      </c>
      <c r="P754" s="54" t="n">
        <v>0</v>
      </c>
      <c r="Q754" s="54" t="n">
        <v>367067.776</v>
      </c>
      <c r="R754" s="54" t="n">
        <v>1834291.08</v>
      </c>
      <c r="S754" s="54" t="n">
        <f aca="false" ca="false" dt2D="false" dtr="false" t="normal">+Z754-M754</f>
        <v>0</v>
      </c>
      <c r="T754" s="54" t="n">
        <f aca="false" ca="false" dt2D="false" dtr="false" t="normal">$M754/($J754+$K754)</f>
        <v>15721.905963902696</v>
      </c>
      <c r="U754" s="54" t="n">
        <f aca="false" ca="false" dt2D="false" dtr="false" t="normal">$M754/($J754+$K754)</f>
        <v>15721.905963902696</v>
      </c>
      <c r="V754" s="52" t="n">
        <v>2027</v>
      </c>
      <c r="W754" s="56" t="n">
        <v>305924.74</v>
      </c>
      <c r="X754" s="56" t="n">
        <f aca="false" ca="false" dt2D="false" dtr="false" t="normal">+(J754*12.71+K754*25.41)*12</f>
        <v>61143.03600000001</v>
      </c>
      <c r="Y754" s="56" t="n">
        <f aca="false" ca="false" dt2D="false" dtr="false" t="normal">+(J754*12.71+K754*25.41)*12*30</f>
        <v>1834291.0800000003</v>
      </c>
      <c r="Z754" s="72" t="n">
        <f aca="false" ca="true" dt2D="false" dtr="false" t="normal">SUBTOTAL(9, AA754:AO754)</f>
        <v>6010484.65</v>
      </c>
      <c r="AA754" s="58" t="n">
        <v>1880100.75</v>
      </c>
      <c r="AB754" s="58" t="n">
        <v>1145049.11</v>
      </c>
      <c r="AC754" s="63" t="n"/>
      <c r="AD754" s="58" t="n">
        <v>459589.36</v>
      </c>
      <c r="AE754" s="58" t="n"/>
      <c r="AF754" s="58" t="n"/>
      <c r="AG754" s="58" t="n">
        <v>0</v>
      </c>
      <c r="AH754" s="58" t="n"/>
      <c r="AI754" s="63" t="n"/>
      <c r="AJ754" s="58" t="n"/>
      <c r="AK754" s="63" t="n"/>
      <c r="AL754" s="63" t="n"/>
      <c r="AM754" s="58" t="n">
        <v>1936370.11</v>
      </c>
      <c r="AN754" s="58" t="n">
        <v>202274.62</v>
      </c>
      <c r="AO754" s="58" t="n">
        <v>387100.7</v>
      </c>
      <c r="AP754" s="4" t="n">
        <f aca="false" ca="false" dt2D="false" dtr="false" t="normal">COUNTIF(AA754:AL754, "&gt;0")</f>
        <v>3</v>
      </c>
      <c r="AQ754" s="4" t="n">
        <f aca="false" ca="false" dt2D="false" dtr="false" t="normal">COUNTIF(AM754:AO754, "&gt;0")</f>
        <v>3</v>
      </c>
      <c r="AR754" s="4" t="n">
        <f aca="false" ca="false" dt2D="false" dtr="false" t="normal">+AP754+AQ754</f>
        <v>6</v>
      </c>
    </row>
    <row customHeight="true" ht="12.75" outlineLevel="0" r="755">
      <c r="A755" s="49" t="n">
        <f aca="false" ca="false" dt2D="false" dtr="false" t="normal">+A754+1</f>
        <v>720</v>
      </c>
      <c r="B755" s="49" t="n">
        <f aca="false" ca="false" dt2D="false" dtr="false" t="normal">+B754+1</f>
        <v>223</v>
      </c>
      <c r="C755" s="50" t="s">
        <v>299</v>
      </c>
      <c r="D755" s="49" t="s">
        <v>867</v>
      </c>
      <c r="E755" s="53" t="s">
        <v>71</v>
      </c>
      <c r="F755" s="52" t="s">
        <v>56</v>
      </c>
      <c r="G755" s="52" t="n">
        <v>4</v>
      </c>
      <c r="H755" s="52" t="n">
        <v>2</v>
      </c>
      <c r="I755" s="53" t="n">
        <v>1082.5</v>
      </c>
      <c r="J755" s="53" t="n">
        <v>683.7</v>
      </c>
      <c r="K755" s="53" t="n">
        <v>398.8</v>
      </c>
      <c r="L755" s="51" t="n">
        <v>48</v>
      </c>
      <c r="M755" s="54" t="n">
        <f aca="false" ca="false" dt2D="false" dtr="false" t="normal">SUM(N755:R755)</f>
        <v>10270691.629999999</v>
      </c>
      <c r="N755" s="54" t="n"/>
      <c r="O755" s="54" t="n">
        <v>2680223.25</v>
      </c>
      <c r="P755" s="54" t="n">
        <v>0</v>
      </c>
      <c r="Q755" s="54" t="n">
        <v>1059559.77</v>
      </c>
      <c r="R755" s="54" t="n">
        <v>6530908.61</v>
      </c>
      <c r="S755" s="54" t="n">
        <f aca="false" ca="false" dt2D="false" dtr="false" t="normal">+Z755-M755</f>
        <v>0</v>
      </c>
      <c r="T755" s="54" t="n">
        <f aca="false" ca="false" dt2D="false" dtr="false" t="normal">$M755/($J755+$K755)</f>
        <v>9487.936840646651</v>
      </c>
      <c r="U755" s="54" t="n">
        <f aca="false" ca="false" dt2D="false" dtr="false" t="normal">$M755/($J755+$K755)</f>
        <v>9487.936840646651</v>
      </c>
      <c r="V755" s="52" t="n">
        <v>2027</v>
      </c>
      <c r="W755" s="56" t="n">
        <v>833679.75</v>
      </c>
      <c r="X755" s="56" t="n">
        <f aca="false" ca="false" dt2D="false" dtr="false" t="normal">+(J755*12.71+K755*25.41)*12</f>
        <v>225880.02</v>
      </c>
      <c r="Y755" s="56" t="n">
        <f aca="false" ca="false" dt2D="false" dtr="false" t="normal">+(J755*12.71+K755*25.41)*12*30</f>
        <v>6776400.6</v>
      </c>
      <c r="Z755" s="72" t="n">
        <f aca="false" ca="true" dt2D="false" dtr="false" t="normal">SUBTOTAL(9, AA755:AO755)</f>
        <v>10270691.629999999</v>
      </c>
      <c r="AA755" s="58" t="n">
        <v>3162518.57</v>
      </c>
      <c r="AB755" s="58" t="n">
        <v>1721029.47</v>
      </c>
      <c r="AC755" s="58" t="n">
        <v>1819251.18</v>
      </c>
      <c r="AD755" s="58" t="n">
        <v>1387203.61</v>
      </c>
      <c r="AE755" s="58" t="n"/>
      <c r="AF755" s="58" t="n"/>
      <c r="AG755" s="58" t="n">
        <v>0</v>
      </c>
      <c r="AH755" s="58" t="n"/>
      <c r="AI755" s="63" t="n"/>
      <c r="AJ755" s="58" t="n"/>
      <c r="AK755" s="58" t="n"/>
      <c r="AL755" s="58" t="n"/>
      <c r="AM755" s="58" t="n">
        <v>1664248.71</v>
      </c>
      <c r="AN755" s="58" t="n">
        <v>177020.14</v>
      </c>
      <c r="AO755" s="58" t="n">
        <v>339419.95</v>
      </c>
      <c r="AP755" s="4" t="n">
        <f aca="false" ca="false" dt2D="false" dtr="false" t="normal">COUNTIF(AA755:AL755, "&gt;0")</f>
        <v>4</v>
      </c>
      <c r="AQ755" s="4" t="n">
        <f aca="false" ca="false" dt2D="false" dtr="false" t="normal">COUNTIF(AM755:AO755, "&gt;0")</f>
        <v>3</v>
      </c>
      <c r="AR755" s="4" t="n">
        <f aca="false" ca="false" dt2D="false" dtr="false" t="normal">+AP755+AQ755</f>
        <v>7</v>
      </c>
    </row>
    <row customHeight="true" ht="12.75" outlineLevel="0" r="756">
      <c r="A756" s="49" t="n">
        <f aca="false" ca="false" dt2D="false" dtr="false" t="normal">+A755+1</f>
        <v>721</v>
      </c>
      <c r="B756" s="49" t="n">
        <f aca="false" ca="false" dt2D="false" dtr="false" t="normal">+B755+1</f>
        <v>224</v>
      </c>
      <c r="C756" s="50" t="s">
        <v>303</v>
      </c>
      <c r="D756" s="50" t="s">
        <v>868</v>
      </c>
      <c r="E756" s="53" t="s">
        <v>161</v>
      </c>
      <c r="F756" s="52" t="s">
        <v>56</v>
      </c>
      <c r="G756" s="52" t="n">
        <v>4</v>
      </c>
      <c r="H756" s="52" t="n">
        <v>2</v>
      </c>
      <c r="I756" s="52" t="n">
        <v>1800.4</v>
      </c>
      <c r="J756" s="52" t="n">
        <v>1800.4</v>
      </c>
      <c r="K756" s="53" t="n">
        <v>0</v>
      </c>
      <c r="L756" s="51" t="n">
        <v>51</v>
      </c>
      <c r="M756" s="54" t="n">
        <f aca="false" ca="false" dt2D="false" dtr="false" t="normal">SUM(N756:R756)</f>
        <v>4455779.42</v>
      </c>
      <c r="N756" s="54" t="n"/>
      <c r="O756" s="54" t="n">
        <v>2068482.112</v>
      </c>
      <c r="P756" s="54" t="n">
        <v>0</v>
      </c>
      <c r="Q756" s="54" t="n">
        <v>274597.008</v>
      </c>
      <c r="R756" s="54" t="n">
        <v>2112700.3</v>
      </c>
      <c r="S756" s="54" t="n">
        <f aca="false" ca="false" dt2D="false" dtr="false" t="normal">+Z756-M756</f>
        <v>0</v>
      </c>
      <c r="T756" s="54" t="n">
        <f aca="false" ca="false" dt2D="false" dtr="false" t="normal">$M756/($J756+$K756)</f>
        <v>2474.8830371028657</v>
      </c>
      <c r="U756" s="54" t="n">
        <f aca="false" ca="false" dt2D="false" dtr="false" t="normal">$M756/($J756+$K756)</f>
        <v>2474.8830371028657</v>
      </c>
      <c r="V756" s="52" t="n">
        <v>2027</v>
      </c>
      <c r="W756" s="55" t="n">
        <v>0</v>
      </c>
      <c r="X756" s="56" t="n">
        <f aca="false" ca="false" dt2D="false" dtr="false" t="normal">+(J756*12.71+K756*25.41)*12</f>
        <v>274597.00800000003</v>
      </c>
      <c r="Y756" s="56" t="n">
        <f aca="false" ca="false" dt2D="false" dtr="false" t="normal">+(J756*12.71+K756*25.41)*12*30-'[2]Лист1'!$AQ$16</f>
        <v>2112700.3000000007</v>
      </c>
      <c r="Z756" s="72" t="n">
        <f aca="false" ca="true" dt2D="false" dtr="false" t="normal">SUBTOTAL(9, AA756:AO756)</f>
        <v>4455779.42</v>
      </c>
      <c r="AA756" s="58" t="n"/>
      <c r="AB756" s="58" t="n"/>
      <c r="AC756" s="58" t="n"/>
      <c r="AD756" s="58" t="n">
        <v>1948786.62</v>
      </c>
      <c r="AE756" s="58" t="n"/>
      <c r="AF756" s="58" t="n"/>
      <c r="AG756" s="58" t="n">
        <v>0</v>
      </c>
      <c r="AH756" s="58" t="n"/>
      <c r="AI756" s="58" t="n"/>
      <c r="AJ756" s="58" t="n"/>
      <c r="AK756" s="63" t="n"/>
      <c r="AL756" s="58" t="n"/>
      <c r="AM756" s="62" t="n">
        <v>1959500.45</v>
      </c>
      <c r="AN756" s="62" t="n">
        <v>189003.29</v>
      </c>
      <c r="AO756" s="62" t="n">
        <v>358489.06</v>
      </c>
      <c r="AP756" s="82" t="n">
        <f aca="false" ca="false" dt2D="false" dtr="false" t="normal">COUNTIF(AA756:AL756, "&gt;0")</f>
        <v>1</v>
      </c>
      <c r="AQ756" s="4" t="n">
        <f aca="false" ca="false" dt2D="false" dtr="false" t="normal">COUNTIF(AM756:AO756, "&gt;0")</f>
        <v>3</v>
      </c>
      <c r="AR756" s="4" t="n">
        <f aca="false" ca="false" dt2D="false" dtr="false" t="normal">+AP756+AQ756</f>
        <v>4</v>
      </c>
    </row>
    <row customHeight="true" ht="12.75" outlineLevel="0" r="757">
      <c r="A757" s="49" t="n">
        <f aca="false" ca="false" dt2D="false" dtr="false" t="normal">+A756+1</f>
        <v>722</v>
      </c>
      <c r="B757" s="49" t="n">
        <f aca="false" ca="false" dt2D="false" dtr="false" t="normal">+B756+1</f>
        <v>225</v>
      </c>
      <c r="C757" s="50" t="s">
        <v>869</v>
      </c>
      <c r="D757" s="50" t="s">
        <v>870</v>
      </c>
      <c r="E757" s="53" t="s">
        <v>73</v>
      </c>
      <c r="F757" s="52" t="s">
        <v>56</v>
      </c>
      <c r="G757" s="52" t="n">
        <v>5</v>
      </c>
      <c r="H757" s="52" t="n">
        <v>2</v>
      </c>
      <c r="I757" s="52" t="n">
        <v>1668.6</v>
      </c>
      <c r="J757" s="52" t="n">
        <v>1384.9</v>
      </c>
      <c r="K757" s="53" t="n">
        <v>0</v>
      </c>
      <c r="L757" s="51" t="n">
        <v>57</v>
      </c>
      <c r="M757" s="54" t="n">
        <f aca="false" ca="false" dt2D="false" dtr="false" t="normal">SUM(N757:R757)</f>
        <v>1554023.9899999998</v>
      </c>
      <c r="N757" s="54" t="n"/>
      <c r="O757" s="54" t="n">
        <v>0</v>
      </c>
      <c r="P757" s="54" t="n">
        <v>0</v>
      </c>
      <c r="Q757" s="54" t="n">
        <v>1072948.908</v>
      </c>
      <c r="R757" s="54" t="n">
        <v>481075.082</v>
      </c>
      <c r="S757" s="54" t="n">
        <f aca="false" ca="false" dt2D="false" dtr="false" t="normal">+Z757-M757</f>
        <v>0</v>
      </c>
      <c r="T757" s="54" t="n">
        <f aca="false" ca="false" dt2D="false" dtr="false" t="normal">$M757/($J757+$K757)</f>
        <v>1122.1200014441474</v>
      </c>
      <c r="U757" s="54" t="n">
        <f aca="false" ca="false" dt2D="false" dtr="false" t="normal">$M757/($J757+$K757)</f>
        <v>1122.1200014441474</v>
      </c>
      <c r="V757" s="52" t="n">
        <v>2027</v>
      </c>
      <c r="W757" s="55" t="n">
        <v>861723.96</v>
      </c>
      <c r="X757" s="56" t="n">
        <f aca="false" ca="false" dt2D="false" dtr="false" t="normal">+(J757*12.71+K757*25.41)*12</f>
        <v>211224.94800000003</v>
      </c>
      <c r="Y757" s="56" t="n">
        <f aca="false" ca="false" dt2D="false" dtr="false" t="normal">+(J757*12.71+K757*25.41)*12*30</f>
        <v>6336748.440000001</v>
      </c>
      <c r="Z757" s="72" t="n">
        <f aca="false" ca="true" dt2D="false" dtr="false" t="normal">SUBTOTAL(9, AA757:AO757)</f>
        <v>1554023.9899999998</v>
      </c>
      <c r="AA757" s="58" t="n"/>
      <c r="AB757" s="58" t="n">
        <v>1353483.41</v>
      </c>
      <c r="AC757" s="58" t="n"/>
      <c r="AD757" s="58" t="n"/>
      <c r="AE757" s="58" t="n"/>
      <c r="AF757" s="58" t="n"/>
      <c r="AG757" s="58" t="n">
        <v>0</v>
      </c>
      <c r="AH757" s="58" t="n"/>
      <c r="AI757" s="58" t="n"/>
      <c r="AJ757" s="58" t="n"/>
      <c r="AK757" s="58" t="n"/>
      <c r="AL757" s="58" t="n"/>
      <c r="AM757" s="58" t="n">
        <v>155402.4</v>
      </c>
      <c r="AN757" s="58" t="n">
        <v>15540.24</v>
      </c>
      <c r="AO757" s="58" t="n">
        <v>29597.94</v>
      </c>
      <c r="AP757" s="4" t="n">
        <f aca="false" ca="false" dt2D="false" dtr="false" t="normal">COUNTIF(AA757:AL757, "&gt;0")</f>
        <v>1</v>
      </c>
      <c r="AQ757" s="4" t="n">
        <f aca="false" ca="false" dt2D="false" dtr="false" t="normal">COUNTIF(AM757:AO757, "&gt;0")</f>
        <v>3</v>
      </c>
      <c r="AR757" s="4" t="n">
        <f aca="false" ca="false" dt2D="false" dtr="false" t="normal">+AP757+AQ757</f>
        <v>4</v>
      </c>
    </row>
    <row customHeight="true" ht="12.75" outlineLevel="0" r="758">
      <c r="A758" s="49" t="n">
        <f aca="false" ca="false" dt2D="false" dtr="false" t="normal">+A757+1</f>
        <v>723</v>
      </c>
      <c r="B758" s="49" t="n">
        <f aca="false" ca="false" dt2D="false" dtr="false" t="normal">+B757+1</f>
        <v>226</v>
      </c>
      <c r="C758" s="50" t="s">
        <v>320</v>
      </c>
      <c r="D758" s="49" t="s">
        <v>871</v>
      </c>
      <c r="E758" s="53" t="s">
        <v>290</v>
      </c>
      <c r="F758" s="52" t="s">
        <v>56</v>
      </c>
      <c r="G758" s="52" t="n">
        <v>5</v>
      </c>
      <c r="H758" s="52" t="n">
        <v>4</v>
      </c>
      <c r="I758" s="53" t="n">
        <v>4303</v>
      </c>
      <c r="J758" s="53" t="n">
        <v>4089.7</v>
      </c>
      <c r="K758" s="53" t="n">
        <v>213.3</v>
      </c>
      <c r="L758" s="51" t="n">
        <v>80</v>
      </c>
      <c r="M758" s="54" t="n">
        <f aca="false" ca="false" dt2D="false" dtr="false" t="normal">SUM(N758:R758)</f>
        <v>23771751.359999996</v>
      </c>
      <c r="N758" s="54" t="n"/>
      <c r="O758" s="54" t="n">
        <v>213386.03</v>
      </c>
      <c r="P758" s="54" t="n">
        <v>0</v>
      </c>
      <c r="Q758" s="54" t="n">
        <v>3716211.344</v>
      </c>
      <c r="R758" s="54" t="n">
        <v>19842153.986</v>
      </c>
      <c r="S758" s="54" t="n">
        <f aca="false" ca="false" dt2D="false" dtr="false" t="normal">+Z758-M758</f>
        <v>0</v>
      </c>
      <c r="T758" s="54" t="n">
        <f aca="false" ca="false" dt2D="false" dtr="false" t="normal">$M758/($J758+$K758)</f>
        <v>5524.459995352079</v>
      </c>
      <c r="U758" s="54" t="n">
        <f aca="false" ca="false" dt2D="false" dtr="false" t="normal">$M758/($J758+$K758)</f>
        <v>5524.459995352079</v>
      </c>
      <c r="V758" s="52" t="n">
        <v>2027</v>
      </c>
      <c r="W758" s="56" t="n">
        <v>3012726.86</v>
      </c>
      <c r="X758" s="56" t="n">
        <f aca="false" ca="false" dt2D="false" dtr="false" t="normal">+(J758*12.98+K758*25.97)*12</f>
        <v>703484.4839999999</v>
      </c>
      <c r="Y758" s="56" t="n">
        <f aca="false" ca="false" dt2D="false" dtr="false" t="normal">+(J758*12.98+K758*25.97)*12*30</f>
        <v>21104534.52</v>
      </c>
      <c r="Z758" s="72" t="n">
        <f aca="false" ca="true" dt2D="false" dtr="false" t="normal">SUBTOTAL(9, AA758:AO758)</f>
        <v>23771751.36</v>
      </c>
      <c r="AA758" s="58" t="n"/>
      <c r="AB758" s="58" t="n"/>
      <c r="AC758" s="58" t="n">
        <v>4260215.1</v>
      </c>
      <c r="AD758" s="58" t="n">
        <v>2752037.28</v>
      </c>
      <c r="AE758" s="58" t="n">
        <v>1699794.27</v>
      </c>
      <c r="AF758" s="58" t="n"/>
      <c r="AG758" s="58" t="n">
        <v>0</v>
      </c>
      <c r="AH758" s="58" t="n"/>
      <c r="AI758" s="58" t="n"/>
      <c r="AJ758" s="58" t="n"/>
      <c r="AK758" s="58" t="n"/>
      <c r="AL758" s="58" t="n">
        <v>11403360</v>
      </c>
      <c r="AM758" s="58" t="n">
        <v>2978744</v>
      </c>
      <c r="AN758" s="58" t="n">
        <v>237717.51</v>
      </c>
      <c r="AO758" s="58" t="n">
        <v>439883.2</v>
      </c>
      <c r="AP758" s="4" t="n">
        <f aca="false" ca="false" dt2D="false" dtr="false" t="normal">COUNTIF(AA758:AL758, "&gt;0")</f>
        <v>4</v>
      </c>
      <c r="AQ758" s="4" t="n">
        <f aca="false" ca="false" dt2D="false" dtr="false" t="normal">COUNTIF(AM758:AO758, "&gt;0")</f>
        <v>3</v>
      </c>
      <c r="AR758" s="4" t="n">
        <f aca="false" ca="false" dt2D="false" dtr="false" t="normal">+AP758+AQ758</f>
        <v>7</v>
      </c>
    </row>
    <row customHeight="true" ht="15" outlineLevel="0" r="759">
      <c r="A759" s="49" t="n">
        <f aca="false" ca="false" dt2D="false" dtr="false" t="normal">+A758+1</f>
        <v>724</v>
      </c>
      <c r="B759" s="49" t="n">
        <f aca="false" ca="false" dt2D="false" dtr="false" t="normal">+B758+1</f>
        <v>227</v>
      </c>
      <c r="C759" s="50" t="s">
        <v>320</v>
      </c>
      <c r="D759" s="49" t="s">
        <v>872</v>
      </c>
      <c r="E759" s="53" t="s">
        <v>164</v>
      </c>
      <c r="F759" s="52" t="s">
        <v>56</v>
      </c>
      <c r="G759" s="52" t="n">
        <v>2</v>
      </c>
      <c r="H759" s="52" t="n">
        <v>1</v>
      </c>
      <c r="I759" s="53" t="n">
        <v>592.7</v>
      </c>
      <c r="J759" s="53" t="n">
        <v>592.7</v>
      </c>
      <c r="K759" s="53" t="n">
        <v>0</v>
      </c>
      <c r="L759" s="51" t="n">
        <v>13</v>
      </c>
      <c r="M759" s="54" t="n">
        <f aca="false" ca="false" dt2D="false" dtr="false" t="normal">SUM(N759:R759)</f>
        <v>410426.95999999996</v>
      </c>
      <c r="N759" s="54" t="n"/>
      <c r="O759" s="54" t="n">
        <v>0</v>
      </c>
      <c r="P759" s="54" t="n">
        <v>0</v>
      </c>
      <c r="Q759" s="54" t="n">
        <v>92318.952</v>
      </c>
      <c r="R759" s="54" t="n">
        <v>318108.008</v>
      </c>
      <c r="S759" s="54" t="n">
        <f aca="false" ca="false" dt2D="false" dtr="false" t="normal">+Z759-M759</f>
        <v>0</v>
      </c>
      <c r="T759" s="54" t="n">
        <f aca="false" ca="false" dt2D="false" dtr="false" t="normal">$M759/($J759+$K759)</f>
        <v>692.4699848152521</v>
      </c>
      <c r="U759" s="54" t="n">
        <f aca="false" ca="false" dt2D="false" dtr="false" t="normal">$M759/($J759+$K759)</f>
        <v>692.4699848152521</v>
      </c>
      <c r="V759" s="52" t="n">
        <v>2027</v>
      </c>
      <c r="W759" s="56" t="n">
        <v>0</v>
      </c>
      <c r="X759" s="56" t="n">
        <f aca="false" ca="false" dt2D="false" dtr="false" t="normal">+(J759*12.98+K759*25.97)*12</f>
        <v>92318.95200000002</v>
      </c>
      <c r="Y759" s="56" t="n">
        <f aca="false" ca="false" dt2D="false" dtr="false" t="normal">+(J759*12.98+K759*25.97)*12*30-'[3]Лист1'!$AQ$485</f>
        <v>845081.4300000006</v>
      </c>
      <c r="Z759" s="72" t="n">
        <f aca="false" ca="true" dt2D="false" dtr="false" t="normal">SUBTOTAL(9, AA759:AO759)</f>
        <v>410426.95999999996</v>
      </c>
      <c r="AA759" s="58" t="n"/>
      <c r="AB759" s="58" t="n"/>
      <c r="AC759" s="58" t="n"/>
      <c r="AD759" s="58" t="n"/>
      <c r="AE759" s="58" t="n">
        <v>277134.24</v>
      </c>
      <c r="AF759" s="58" t="n"/>
      <c r="AG759" s="58" t="n">
        <v>0</v>
      </c>
      <c r="AH759" s="58" t="n"/>
      <c r="AI759" s="58" t="n"/>
      <c r="AJ759" s="58" t="n"/>
      <c r="AK759" s="58" t="n"/>
      <c r="AL759" s="58" t="n"/>
      <c r="AM759" s="58" t="n">
        <v>123128.09</v>
      </c>
      <c r="AN759" s="58" t="n">
        <v>4104.27</v>
      </c>
      <c r="AO759" s="58" t="n">
        <v>6060.36</v>
      </c>
      <c r="AP759" s="4" t="n">
        <f aca="false" ca="false" dt2D="false" dtr="false" t="normal">COUNTIF(AA759:AL759, "&gt;0")</f>
        <v>1</v>
      </c>
      <c r="AQ759" s="4" t="n">
        <f aca="false" ca="false" dt2D="false" dtr="false" t="normal">COUNTIF(AM759:AO759, "&gt;0")</f>
        <v>3</v>
      </c>
      <c r="AR759" s="4" t="n">
        <f aca="false" ca="false" dt2D="false" dtr="false" t="normal">+AP759+AQ759</f>
        <v>4</v>
      </c>
    </row>
    <row customHeight="true" ht="12.75" outlineLevel="0" r="760">
      <c r="A760" s="49" t="n">
        <f aca="false" ca="false" dt2D="false" dtr="false" t="normal">+A759+1</f>
        <v>725</v>
      </c>
      <c r="B760" s="49" t="n">
        <f aca="false" ca="false" dt2D="false" dtr="false" t="normal">+B759+1</f>
        <v>228</v>
      </c>
      <c r="C760" s="50" t="s">
        <v>320</v>
      </c>
      <c r="D760" s="49" t="s">
        <v>873</v>
      </c>
      <c r="E760" s="53" t="s">
        <v>117</v>
      </c>
      <c r="F760" s="52" t="s">
        <v>56</v>
      </c>
      <c r="G760" s="52" t="n">
        <v>4</v>
      </c>
      <c r="H760" s="52" t="n">
        <v>4</v>
      </c>
      <c r="I760" s="53" t="n">
        <v>3840.1</v>
      </c>
      <c r="J760" s="53" t="n">
        <v>3427.4</v>
      </c>
      <c r="K760" s="53" t="n">
        <v>412.7</v>
      </c>
      <c r="L760" s="51" t="n">
        <v>110</v>
      </c>
      <c r="M760" s="54" t="n">
        <f aca="false" ca="false" dt2D="false" dtr="false" t="normal">SUM(N760:R760)</f>
        <v>2246535.3</v>
      </c>
      <c r="N760" s="54" t="n"/>
      <c r="O760" s="54" t="n">
        <v>0</v>
      </c>
      <c r="P760" s="54" t="n">
        <v>0</v>
      </c>
      <c r="Q760" s="54" t="n">
        <v>662465.652</v>
      </c>
      <c r="R760" s="54" t="n">
        <v>1584069.648</v>
      </c>
      <c r="S760" s="54" t="n">
        <f aca="false" ca="false" dt2D="false" dtr="false" t="normal">+Z760-M760</f>
        <v>0</v>
      </c>
      <c r="T760" s="54" t="n">
        <f aca="false" ca="false" dt2D="false" dtr="false" t="normal">$M760/($J760+$K760)</f>
        <v>585.0199994791802</v>
      </c>
      <c r="U760" s="54" t="n">
        <f aca="false" ca="false" dt2D="false" dtr="false" t="normal">$M760/($J760+$K760)</f>
        <v>585.0199994791802</v>
      </c>
      <c r="V760" s="52" t="n">
        <v>2027</v>
      </c>
      <c r="W760" s="56" t="n">
        <v>0</v>
      </c>
      <c r="X760" s="56" t="n">
        <f aca="false" ca="false" dt2D="false" dtr="false" t="normal">+(J760*12.98+K760*25.97)*12</f>
        <v>662465.652</v>
      </c>
      <c r="Y760" s="56" t="n">
        <f aca="false" ca="false" dt2D="false" dtr="false" t="normal">+(J760*12.98+K760*25.97)*12*30-'[3]Лист1'!$AQ$488</f>
        <v>16773261.649999999</v>
      </c>
      <c r="Z760" s="72" t="n">
        <f aca="false" ca="true" dt2D="false" dtr="false" t="normal">SUBTOTAL(9, AA760:AO760)</f>
        <v>2246535.3</v>
      </c>
      <c r="AA760" s="58" t="n"/>
      <c r="AB760" s="58" t="n"/>
      <c r="AC760" s="58" t="n"/>
      <c r="AD760" s="58" t="n"/>
      <c r="AE760" s="58" t="n">
        <v>1516937.02</v>
      </c>
      <c r="AF760" s="58" t="n"/>
      <c r="AG760" s="58" t="n">
        <v>0</v>
      </c>
      <c r="AH760" s="58" t="n"/>
      <c r="AI760" s="58" t="n"/>
      <c r="AJ760" s="58" t="n"/>
      <c r="AK760" s="58" t="n"/>
      <c r="AL760" s="58" t="n"/>
      <c r="AM760" s="58" t="n">
        <v>673960.59</v>
      </c>
      <c r="AN760" s="58" t="n">
        <v>22465.35</v>
      </c>
      <c r="AO760" s="58" t="n">
        <v>33172.34</v>
      </c>
      <c r="AP760" s="4" t="n">
        <f aca="false" ca="false" dt2D="false" dtr="false" t="normal">COUNTIF(AA760:AL760, "&gt;0")</f>
        <v>1</v>
      </c>
      <c r="AQ760" s="4" t="n">
        <f aca="false" ca="false" dt2D="false" dtr="false" t="normal">COUNTIF(AM760:AO760, "&gt;0")</f>
        <v>3</v>
      </c>
      <c r="AR760" s="4" t="n">
        <f aca="false" ca="false" dt2D="false" dtr="false" t="normal">+AP760+AQ760</f>
        <v>4</v>
      </c>
    </row>
    <row customHeight="true" ht="12.75" outlineLevel="0" r="761">
      <c r="A761" s="49" t="n">
        <f aca="false" ca="false" dt2D="false" dtr="false" t="normal">+A760+1</f>
        <v>726</v>
      </c>
      <c r="B761" s="49" t="n">
        <f aca="false" ca="false" dt2D="false" dtr="false" t="normal">+B760+1</f>
        <v>229</v>
      </c>
      <c r="C761" s="50" t="s">
        <v>320</v>
      </c>
      <c r="D761" s="50" t="s">
        <v>874</v>
      </c>
      <c r="E761" s="53" t="s">
        <v>65</v>
      </c>
      <c r="F761" s="52" t="s">
        <v>56</v>
      </c>
      <c r="G761" s="52" t="n">
        <v>5</v>
      </c>
      <c r="H761" s="52" t="n">
        <v>6</v>
      </c>
      <c r="I761" s="52" t="n">
        <v>2691.5</v>
      </c>
      <c r="J761" s="52" t="n">
        <v>2691.5</v>
      </c>
      <c r="K761" s="53" t="n">
        <v>0</v>
      </c>
      <c r="L761" s="51" t="n">
        <v>110</v>
      </c>
      <c r="M761" s="54" t="n">
        <f aca="false" ca="false" dt2D="false" dtr="false" t="normal">SUM(N761:R761)</f>
        <v>17393360.09295</v>
      </c>
      <c r="N761" s="54" t="n"/>
      <c r="O761" s="54" t="n">
        <v>2162374.24295</v>
      </c>
      <c r="P761" s="54" t="n">
        <v>0</v>
      </c>
      <c r="Q761" s="54" t="n">
        <v>2654144.65</v>
      </c>
      <c r="R761" s="54" t="n">
        <v>12576841.2</v>
      </c>
      <c r="S761" s="54" t="n">
        <f aca="false" ca="false" dt2D="false" dtr="false" t="normal">+Z761-M761</f>
        <v>0</v>
      </c>
      <c r="T761" s="54" t="n">
        <f aca="false" ca="false" dt2D="false" dtr="false" t="normal">$M761/($J761+$K761)</f>
        <v>6462.3295905443065</v>
      </c>
      <c r="U761" s="54" t="n">
        <f aca="false" ca="false" dt2D="false" dtr="false" t="normal">$M761/($J761+$K761)</f>
        <v>6462.3295905443065</v>
      </c>
      <c r="V761" s="52" t="n">
        <v>2027</v>
      </c>
      <c r="W761" s="55" t="n">
        <v>2234916.61</v>
      </c>
      <c r="X761" s="56" t="n">
        <f aca="false" ca="false" dt2D="false" dtr="false" t="normal">+(J761*12.98+K761*25.97)*12</f>
        <v>419228.04</v>
      </c>
      <c r="Y761" s="56" t="n">
        <f aca="false" ca="false" dt2D="false" dtr="false" t="normal">+(J761*12.98+K761*25.97)*12*30</f>
        <v>12576841.2</v>
      </c>
      <c r="Z761" s="72" t="n">
        <f aca="false" ca="true" dt2D="false" dtr="false" t="normal">SUBTOTAL(9, AA761:AO761)</f>
        <v>17393360.09295</v>
      </c>
      <c r="AA761" s="58" t="n">
        <v>5693599.07</v>
      </c>
      <c r="AB761" s="58" t="n">
        <v>2630443.06</v>
      </c>
      <c r="AC761" s="58" t="n">
        <v>2664738.31</v>
      </c>
      <c r="AD761" s="58" t="n">
        <v>1721382.37</v>
      </c>
      <c r="AE761" s="58" t="n">
        <v>1063210.85</v>
      </c>
      <c r="AF761" s="58" t="n"/>
      <c r="AG761" s="58" t="n">
        <v>0</v>
      </c>
      <c r="AH761" s="58" t="n"/>
      <c r="AI761" s="63" t="n"/>
      <c r="AJ761" s="58" t="n"/>
      <c r="AK761" s="63" t="n"/>
      <c r="AL761" s="63" t="n"/>
      <c r="AM761" s="62" t="n">
        <v>2487844.15355</v>
      </c>
      <c r="AN761" s="62" t="n">
        <v>231263.3694</v>
      </c>
      <c r="AO761" s="62" t="n">
        <v>900878.91</v>
      </c>
      <c r="AP761" s="82" t="n">
        <f aca="false" ca="false" dt2D="false" dtr="false" t="normal">COUNTIF(AA761:AL761, "&gt;0")</f>
        <v>5</v>
      </c>
      <c r="AQ761" s="4" t="n">
        <f aca="false" ca="false" dt2D="false" dtr="false" t="normal">COUNTIF(AM761:AO761, "&gt;0")</f>
        <v>3</v>
      </c>
      <c r="AR761" s="4" t="n">
        <f aca="false" ca="false" dt2D="false" dtr="false" t="normal">+AP761+AQ761</f>
        <v>8</v>
      </c>
    </row>
    <row customHeight="true" ht="12.75" outlineLevel="0" r="762">
      <c r="A762" s="49" t="n">
        <f aca="false" ca="false" dt2D="false" dtr="false" t="normal">+A761+1</f>
        <v>727</v>
      </c>
      <c r="B762" s="49" t="n">
        <f aca="false" ca="false" dt2D="false" dtr="false" t="normal">+B761+1</f>
        <v>230</v>
      </c>
      <c r="C762" s="50" t="s">
        <v>320</v>
      </c>
      <c r="D762" s="49" t="s">
        <v>875</v>
      </c>
      <c r="E762" s="53" t="s">
        <v>188</v>
      </c>
      <c r="F762" s="52" t="s">
        <v>56</v>
      </c>
      <c r="G762" s="52" t="n">
        <v>4</v>
      </c>
      <c r="H762" s="52" t="n">
        <v>2</v>
      </c>
      <c r="I762" s="53" t="n">
        <v>1193.4</v>
      </c>
      <c r="J762" s="53" t="n">
        <v>1193.4</v>
      </c>
      <c r="K762" s="53" t="n">
        <v>0</v>
      </c>
      <c r="L762" s="51" t="n">
        <v>41</v>
      </c>
      <c r="M762" s="54" t="n">
        <f aca="false" ca="false" dt2D="false" dtr="false" t="normal">SUM(N762:R762)</f>
        <v>5894727.71</v>
      </c>
      <c r="N762" s="54" t="n"/>
      <c r="O762" s="54" t="n">
        <v>91005.22</v>
      </c>
      <c r="P762" s="54" t="n">
        <v>0</v>
      </c>
      <c r="Q762" s="54" t="n">
        <v>927823.818</v>
      </c>
      <c r="R762" s="54" t="n">
        <v>4875898.672</v>
      </c>
      <c r="S762" s="54" t="n">
        <f aca="false" ca="false" dt2D="false" dtr="false" t="normal">+Z762-M762</f>
        <v>0</v>
      </c>
      <c r="T762" s="54" t="n">
        <f aca="false" ca="false" dt2D="false" dtr="false" t="normal">$M762/($J762+$K762)</f>
        <v>4939.440011731188</v>
      </c>
      <c r="U762" s="54" t="n">
        <f aca="false" ca="false" dt2D="false" dtr="false" t="normal">$M762/($J762+$K762)</f>
        <v>4939.440011731188</v>
      </c>
      <c r="V762" s="52" t="n">
        <v>2027</v>
      </c>
      <c r="W762" s="56" t="n">
        <v>745806.45</v>
      </c>
      <c r="X762" s="56" t="n">
        <f aca="false" ca="false" dt2D="false" dtr="false" t="normal">+(J762*12.71+K762*25.41)*12</f>
        <v>182017.36800000002</v>
      </c>
      <c r="Y762" s="56" t="n">
        <f aca="false" ca="false" dt2D="false" dtr="false" t="normal">+(J762*12.71+K762*25.41)*12*30</f>
        <v>5460521.040000001</v>
      </c>
      <c r="Z762" s="72" t="n">
        <f aca="false" ca="true" dt2D="false" dtr="false" t="normal">SUBTOTAL(9, AA762:AO762)</f>
        <v>5894727.71</v>
      </c>
      <c r="AA762" s="58" t="n"/>
      <c r="AB762" s="58" t="n"/>
      <c r="AC762" s="58" t="n">
        <v>1181533.98</v>
      </c>
      <c r="AD762" s="58" t="n">
        <v>763253.85</v>
      </c>
      <c r="AE762" s="58" t="n"/>
      <c r="AF762" s="58" t="n"/>
      <c r="AG762" s="58" t="n">
        <v>0</v>
      </c>
      <c r="AH762" s="58" t="n"/>
      <c r="AI762" s="58" t="n"/>
      <c r="AJ762" s="58" t="n"/>
      <c r="AK762" s="58" t="n"/>
      <c r="AL762" s="58" t="n">
        <v>3162623.71</v>
      </c>
      <c r="AM762" s="58" t="n">
        <v>616680.14</v>
      </c>
      <c r="AN762" s="58" t="n">
        <v>58947.28</v>
      </c>
      <c r="AO762" s="58" t="n">
        <v>111688.75</v>
      </c>
      <c r="AP762" s="4" t="n">
        <f aca="false" ca="false" dt2D="false" dtr="false" t="normal">COUNTIF(AA762:AL762, "&gt;0")</f>
        <v>3</v>
      </c>
      <c r="AQ762" s="4" t="n">
        <f aca="false" ca="false" dt2D="false" dtr="false" t="normal">COUNTIF(AM762:AO762, "&gt;0")</f>
        <v>3</v>
      </c>
      <c r="AR762" s="4" t="n">
        <f aca="false" ca="false" dt2D="false" dtr="false" t="normal">+AP762+AQ762</f>
        <v>6</v>
      </c>
    </row>
    <row customHeight="true" ht="12.75" outlineLevel="0" r="763">
      <c r="A763" s="49" t="n">
        <f aca="false" ca="false" dt2D="false" dtr="false" t="normal">+A762+1</f>
        <v>728</v>
      </c>
      <c r="B763" s="49" t="n">
        <f aca="false" ca="false" dt2D="false" dtr="false" t="normal">+B762+1</f>
        <v>231</v>
      </c>
      <c r="C763" s="50" t="s">
        <v>320</v>
      </c>
      <c r="D763" s="49" t="s">
        <v>876</v>
      </c>
      <c r="E763" s="53" t="s">
        <v>94</v>
      </c>
      <c r="F763" s="52" t="s">
        <v>56</v>
      </c>
      <c r="G763" s="52" t="n">
        <v>2</v>
      </c>
      <c r="H763" s="52" t="n">
        <v>2</v>
      </c>
      <c r="I763" s="53" t="n">
        <v>769.8</v>
      </c>
      <c r="J763" s="53" t="n">
        <v>769.8</v>
      </c>
      <c r="K763" s="53" t="n">
        <v>0</v>
      </c>
      <c r="L763" s="51" t="n">
        <v>34</v>
      </c>
      <c r="M763" s="54" t="n">
        <f aca="false" ca="false" dt2D="false" dtr="false" t="normal">SUM(N763:R763)</f>
        <v>3502414.9699999997</v>
      </c>
      <c r="N763" s="54" t="n"/>
      <c r="O763" s="54" t="n"/>
      <c r="P763" s="54" t="n">
        <v>0</v>
      </c>
      <c r="Q763" s="54" t="n">
        <v>396069.886</v>
      </c>
      <c r="R763" s="54" t="n">
        <v>3106345.084</v>
      </c>
      <c r="S763" s="54" t="n">
        <f aca="false" ca="false" dt2D="false" dtr="false" t="normal">+Z763-M763</f>
        <v>0</v>
      </c>
      <c r="T763" s="54" t="n">
        <f aca="false" ca="false" dt2D="false" dtr="false" t="normal">$M763/($J763+$K763)</f>
        <v>4549.772629254352</v>
      </c>
      <c r="U763" s="54" t="n">
        <f aca="false" ca="false" dt2D="false" dtr="false" t="normal">$M763/($J763+$K763)</f>
        <v>4549.772629254352</v>
      </c>
      <c r="V763" s="52" t="n">
        <v>2027</v>
      </c>
      <c r="W763" s="56" t="n">
        <v>278659.99</v>
      </c>
      <c r="X763" s="56" t="n">
        <f aca="false" ca="false" dt2D="false" dtr="false" t="normal">+(J763*12.71+K763*25.41)*12</f>
        <v>117409.896</v>
      </c>
      <c r="Y763" s="56" t="n">
        <f aca="false" ca="false" dt2D="false" dtr="false" t="normal">+(J763*12.71+K763*25.41)*12*30</f>
        <v>3522296.88</v>
      </c>
      <c r="Z763" s="72" t="n">
        <f aca="false" ca="true" dt2D="false" dtr="false" t="normal">SUBTOTAL(9, AA763:AO763)</f>
        <v>3502414.9699999997</v>
      </c>
      <c r="AA763" s="58" t="n"/>
      <c r="AB763" s="58" t="n"/>
      <c r="AC763" s="58" t="n">
        <v>786691.4</v>
      </c>
      <c r="AD763" s="58" t="n">
        <v>670082.22</v>
      </c>
      <c r="AE763" s="58" t="n"/>
      <c r="AF763" s="58" t="n"/>
      <c r="AG763" s="58" t="n">
        <v>0</v>
      </c>
      <c r="AH763" s="58" t="n"/>
      <c r="AI763" s="58" t="n"/>
      <c r="AJ763" s="58" t="n"/>
      <c r="AK763" s="63" t="n"/>
      <c r="AL763" s="63" t="n"/>
      <c r="AM763" s="58" t="n">
        <v>1590975.68</v>
      </c>
      <c r="AN763" s="58" t="n">
        <v>156708.96</v>
      </c>
      <c r="AO763" s="58" t="n">
        <v>297956.71</v>
      </c>
      <c r="AP763" s="4" t="n">
        <f aca="false" ca="false" dt2D="false" dtr="false" t="normal">COUNTIF(AA763:AL763, "&gt;0")</f>
        <v>2</v>
      </c>
      <c r="AQ763" s="4" t="n">
        <f aca="false" ca="false" dt2D="false" dtr="false" t="normal">COUNTIF(AM763:AO763, "&gt;0")</f>
        <v>3</v>
      </c>
      <c r="AR763" s="4" t="n">
        <f aca="false" ca="false" dt2D="false" dtr="false" t="normal">+AP763+AQ763</f>
        <v>5</v>
      </c>
    </row>
    <row customHeight="true" ht="12.75" outlineLevel="0" r="764">
      <c r="A764" s="49" t="n">
        <f aca="false" ca="false" dt2D="false" dtr="false" t="normal">+A763+1</f>
        <v>729</v>
      </c>
      <c r="B764" s="49" t="n">
        <f aca="false" ca="false" dt2D="false" dtr="false" t="normal">+B763+1</f>
        <v>232</v>
      </c>
      <c r="C764" s="50" t="s">
        <v>327</v>
      </c>
      <c r="D764" s="49" t="s">
        <v>877</v>
      </c>
      <c r="E764" s="53" t="s">
        <v>102</v>
      </c>
      <c r="F764" s="52" t="s">
        <v>56</v>
      </c>
      <c r="G764" s="52" t="n">
        <v>2</v>
      </c>
      <c r="H764" s="52" t="n">
        <v>2</v>
      </c>
      <c r="I764" s="53" t="n">
        <v>783.4</v>
      </c>
      <c r="J764" s="53" t="n">
        <v>783.4</v>
      </c>
      <c r="K764" s="53" t="n">
        <v>0</v>
      </c>
      <c r="L764" s="51" t="n">
        <v>32</v>
      </c>
      <c r="M764" s="54" t="n">
        <f aca="false" ca="false" dt2D="false" dtr="false" t="normal">SUM(N764:R764)</f>
        <v>810270.6199999999</v>
      </c>
      <c r="N764" s="54" t="n"/>
      <c r="O764" s="54" t="n">
        <v>0</v>
      </c>
      <c r="P764" s="54" t="n">
        <v>0</v>
      </c>
      <c r="Q764" s="54" t="n">
        <v>119484.168</v>
      </c>
      <c r="R764" s="54" t="n">
        <v>690786.452</v>
      </c>
      <c r="S764" s="54" t="n">
        <f aca="false" ca="false" dt2D="false" dtr="false" t="normal">+Z764-M764</f>
        <v>0</v>
      </c>
      <c r="T764" s="54" t="n">
        <f aca="false" ca="false" dt2D="false" dtr="false" t="normal">$M764/($J764+$K764)</f>
        <v>1034.3</v>
      </c>
      <c r="U764" s="54" t="n">
        <f aca="false" ca="false" dt2D="false" dtr="false" t="normal">$M764/($J764+$K764)</f>
        <v>1034.3</v>
      </c>
      <c r="V764" s="52" t="n">
        <v>2027</v>
      </c>
      <c r="W764" s="56" t="n">
        <v>0</v>
      </c>
      <c r="X764" s="56" t="n">
        <f aca="false" ca="false" dt2D="false" dtr="false" t="normal">+(J764*12.71+K764*25.41)*12</f>
        <v>119484.168</v>
      </c>
      <c r="Y764" s="56" t="n">
        <f aca="false" ca="false" dt2D="false" dtr="false" t="normal">+(J764*12.71+K764*25.41)*12*30-'[3]Лист1'!$AQ$495</f>
        <v>2350719.1500000004</v>
      </c>
      <c r="Z764" s="72" t="n">
        <f aca="false" ca="true" dt2D="false" dtr="false" t="normal">SUBTOTAL(9, AA764:AO764)</f>
        <v>810270.6199999999</v>
      </c>
      <c r="AA764" s="58" t="n"/>
      <c r="AB764" s="58" t="n"/>
      <c r="AC764" s="58" t="n"/>
      <c r="AD764" s="58" t="n">
        <v>681920.51</v>
      </c>
      <c r="AE764" s="58" t="n"/>
      <c r="AF764" s="58" t="n"/>
      <c r="AG764" s="58" t="n">
        <v>0</v>
      </c>
      <c r="AH764" s="58" t="n"/>
      <c r="AI764" s="58" t="n"/>
      <c r="AJ764" s="58" t="n"/>
      <c r="AK764" s="58" t="n"/>
      <c r="AL764" s="58" t="n"/>
      <c r="AM764" s="58" t="n">
        <v>105335.18</v>
      </c>
      <c r="AN764" s="58" t="n">
        <v>8102.71</v>
      </c>
      <c r="AO764" s="58" t="n">
        <v>14912.22</v>
      </c>
      <c r="AP764" s="4" t="n">
        <f aca="false" ca="false" dt2D="false" dtr="false" t="normal">COUNTIF(AA764:AL764, "&gt;0")</f>
        <v>1</v>
      </c>
      <c r="AQ764" s="4" t="n">
        <f aca="false" ca="false" dt2D="false" dtr="false" t="normal">COUNTIF(AM764:AO764, "&gt;0")</f>
        <v>3</v>
      </c>
      <c r="AR764" s="4" t="n">
        <f aca="false" ca="false" dt2D="false" dtr="false" t="normal">+AP764+AQ764</f>
        <v>4</v>
      </c>
    </row>
    <row customHeight="true" ht="12.75" outlineLevel="0" r="765">
      <c r="A765" s="49" t="s">
        <v>436</v>
      </c>
      <c r="B765" s="49" t="n">
        <f aca="false" ca="false" dt2D="false" dtr="false" t="normal">+B764+1</f>
        <v>233</v>
      </c>
      <c r="C765" s="50" t="s">
        <v>327</v>
      </c>
      <c r="D765" s="50" t="s">
        <v>331</v>
      </c>
      <c r="E765" s="53" t="s">
        <v>193</v>
      </c>
      <c r="F765" s="52" t="s">
        <v>56</v>
      </c>
      <c r="G765" s="52" t="n">
        <v>2</v>
      </c>
      <c r="H765" s="52" t="n">
        <v>3</v>
      </c>
      <c r="I765" s="52" t="n">
        <v>1039.5</v>
      </c>
      <c r="J765" s="52" t="n">
        <v>915.4</v>
      </c>
      <c r="K765" s="53" t="n">
        <v>0</v>
      </c>
      <c r="L765" s="51" t="n">
        <v>39</v>
      </c>
      <c r="M765" s="54" t="n">
        <f aca="false" ca="false" dt2D="false" dtr="false" t="normal">SUM(N765:R765)</f>
        <v>3660391.6700000004</v>
      </c>
      <c r="N765" s="54" t="n"/>
      <c r="O765" s="54" t="n">
        <v>167590.12</v>
      </c>
      <c r="P765" s="54" t="n">
        <v>0</v>
      </c>
      <c r="Q765" s="54" t="n">
        <v>142582.704</v>
      </c>
      <c r="R765" s="54" t="n">
        <v>3350218.846</v>
      </c>
      <c r="S765" s="54" t="n">
        <f aca="false" ca="false" dt2D="false" dtr="false" t="normal">+Z765-M765</f>
        <v>0</v>
      </c>
      <c r="T765" s="54" t="n">
        <f aca="false" ca="false" dt2D="false" dtr="false" t="normal">$M765/($J765+$K765)</f>
        <v>3998.6799978151635</v>
      </c>
      <c r="U765" s="54" t="n">
        <f aca="false" ca="false" dt2D="false" dtr="false" t="normal">$M765/($J765+$K765)</f>
        <v>3998.6799978151635</v>
      </c>
      <c r="V765" s="52" t="n">
        <v>2027</v>
      </c>
      <c r="W765" s="83" t="n">
        <v>0</v>
      </c>
      <c r="X765" s="81" t="n">
        <f aca="false" ca="false" dt2D="false" dtr="false" t="normal">+(J765*12.98+K765*25.97)*12</f>
        <v>142582.704</v>
      </c>
      <c r="Y765" s="81" t="n">
        <f aca="false" ca="false" dt2D="false" dtr="false" t="normal">+(J765*12.98+K765*25.97)*12*30</f>
        <v>4277481.12</v>
      </c>
      <c r="Z765" s="72" t="n">
        <f aca="false" ca="true" dt2D="false" dtr="false" t="normal">SUBTOTAL(9, AA765:AO765)</f>
        <v>3660391.6700000004</v>
      </c>
      <c r="AA765" s="58" t="n">
        <v>3259673.95</v>
      </c>
      <c r="AB765" s="58" t="n"/>
      <c r="AC765" s="58" t="n"/>
      <c r="AD765" s="58" t="n"/>
      <c r="AE765" s="58" t="n"/>
      <c r="AF765" s="58" t="n"/>
      <c r="AG765" s="58" t="n">
        <v>0</v>
      </c>
      <c r="AH765" s="58" t="n"/>
      <c r="AI765" s="58" t="n"/>
      <c r="AJ765" s="58" t="n"/>
      <c r="AK765" s="58" t="n"/>
      <c r="AL765" s="58" t="n"/>
      <c r="AM765" s="58" t="n">
        <v>292831.33</v>
      </c>
      <c r="AN765" s="58" t="n">
        <v>36603.92</v>
      </c>
      <c r="AO765" s="58" t="n">
        <v>71282.47</v>
      </c>
      <c r="AP765" s="4" t="n">
        <f aca="false" ca="false" dt2D="false" dtr="false" t="normal">COUNTIF(AA765:AL765, "&gt;0")</f>
        <v>1</v>
      </c>
      <c r="AQ765" s="4" t="n">
        <f aca="false" ca="false" dt2D="false" dtr="false" t="normal">COUNTIF(AM765:AO765, "&gt;0")</f>
        <v>3</v>
      </c>
      <c r="AR765" s="4" t="n">
        <f aca="false" ca="false" dt2D="false" dtr="false" t="normal">+AP765+AQ765</f>
        <v>4</v>
      </c>
    </row>
    <row customHeight="true" ht="12.75" outlineLevel="0" r="766">
      <c r="A766" s="49" t="n">
        <f aca="false" ca="false" dt2D="false" dtr="false" t="normal">+A764+1</f>
        <v>730</v>
      </c>
      <c r="B766" s="49" t="n">
        <f aca="false" ca="false" dt2D="false" dtr="false" t="normal">+B765+1</f>
        <v>234</v>
      </c>
      <c r="C766" s="50" t="s">
        <v>327</v>
      </c>
      <c r="D766" s="49" t="s">
        <v>878</v>
      </c>
      <c r="E766" s="53" t="s">
        <v>58</v>
      </c>
      <c r="F766" s="52" t="s">
        <v>56</v>
      </c>
      <c r="G766" s="52" t="n">
        <v>5</v>
      </c>
      <c r="H766" s="52" t="n">
        <v>3</v>
      </c>
      <c r="I766" s="53" t="n">
        <v>4465.27</v>
      </c>
      <c r="J766" s="53" t="n">
        <v>4027.37</v>
      </c>
      <c r="K766" s="53" t="n">
        <v>437.900000000001</v>
      </c>
      <c r="L766" s="51" t="n">
        <v>123</v>
      </c>
      <c r="M766" s="54" t="n">
        <f aca="false" ca="false" dt2D="false" dtr="false" t="normal">SUM(N766:R766)</f>
        <v>18311468.17</v>
      </c>
      <c r="N766" s="54" t="n"/>
      <c r="O766" s="54" t="n">
        <v>6939782.78</v>
      </c>
      <c r="P766" s="54" t="n">
        <v>0</v>
      </c>
      <c r="Q766" s="54" t="n">
        <v>747778.9404</v>
      </c>
      <c r="R766" s="54" t="n">
        <v>10623906.4496</v>
      </c>
      <c r="S766" s="54" t="n">
        <f aca="false" ca="false" dt2D="false" dtr="false" t="normal">+Z766-M766</f>
        <v>0</v>
      </c>
      <c r="T766" s="54" t="n">
        <f aca="false" ca="false" dt2D="false" dtr="false" t="normal">$M766/($J766+$K766)</f>
        <v>4100.864711428424</v>
      </c>
      <c r="U766" s="54" t="n">
        <f aca="false" ca="false" dt2D="false" dtr="false" t="normal">$M766/($J766+$K766)</f>
        <v>4100.864711428424</v>
      </c>
      <c r="V766" s="52" t="n">
        <v>2027</v>
      </c>
      <c r="W766" s="56" t="n">
        <v>0</v>
      </c>
      <c r="X766" s="56" t="n">
        <f aca="false" ca="false" dt2D="false" dtr="false" t="normal">+(J766*12.71+K766*25.41)*12</f>
        <v>747778.9404000003</v>
      </c>
      <c r="Y766" s="56" t="n">
        <f aca="false" ca="false" dt2D="false" dtr="false" t="normal">+(J766*12.71+K766*25.41)*12*30-'[3]Лист1'!$AQ$499</f>
        <v>13962380.92200001</v>
      </c>
      <c r="Z766" s="72" t="n">
        <f aca="false" ca="true" dt2D="false" dtr="false" t="normal">SUBTOTAL(9, AA766:AO766)</f>
        <v>18311468.17</v>
      </c>
      <c r="AA766" s="58" t="n"/>
      <c r="AB766" s="58" t="n"/>
      <c r="AC766" s="58" t="n"/>
      <c r="AD766" s="58" t="n">
        <v>2855819.08</v>
      </c>
      <c r="AE766" s="58" t="n"/>
      <c r="AF766" s="58" t="n"/>
      <c r="AG766" s="58" t="n">
        <v>0</v>
      </c>
      <c r="AH766" s="58" t="n"/>
      <c r="AI766" s="58" t="n"/>
      <c r="AJ766" s="58" t="n"/>
      <c r="AK766" s="58" t="n">
        <v>11465954.01</v>
      </c>
      <c r="AL766" s="63" t="n"/>
      <c r="AM766" s="58" t="n">
        <v>3116286.03</v>
      </c>
      <c r="AN766" s="58" t="n">
        <v>301448.59</v>
      </c>
      <c r="AO766" s="58" t="n">
        <v>571960.46</v>
      </c>
      <c r="AP766" s="4" t="n">
        <f aca="false" ca="false" dt2D="false" dtr="false" t="normal">COUNTIF(AA766:AL766, "&gt;0")</f>
        <v>2</v>
      </c>
      <c r="AQ766" s="4" t="n">
        <f aca="false" ca="false" dt2D="false" dtr="false" t="normal">COUNTIF(AM766:AO766, "&gt;0")</f>
        <v>3</v>
      </c>
      <c r="AR766" s="4" t="n">
        <f aca="false" ca="false" dt2D="false" dtr="false" t="normal">+AP766+AQ766</f>
        <v>5</v>
      </c>
    </row>
    <row customHeight="true" ht="12.75" outlineLevel="0" r="767">
      <c r="A767" s="49" t="n">
        <f aca="false" ca="false" dt2D="false" dtr="false" t="normal">+A766+1</f>
        <v>731</v>
      </c>
      <c r="B767" s="49" t="n">
        <f aca="false" ca="false" dt2D="false" dtr="false" t="normal">+B766+1</f>
        <v>235</v>
      </c>
      <c r="C767" s="50" t="s">
        <v>327</v>
      </c>
      <c r="D767" s="49" t="s">
        <v>879</v>
      </c>
      <c r="E767" s="53" t="s">
        <v>132</v>
      </c>
      <c r="F767" s="52" t="s">
        <v>56</v>
      </c>
      <c r="G767" s="52" t="n">
        <v>5</v>
      </c>
      <c r="H767" s="52" t="n">
        <v>2</v>
      </c>
      <c r="I767" s="53" t="n">
        <v>1546.4</v>
      </c>
      <c r="J767" s="53" t="n">
        <v>1546.4</v>
      </c>
      <c r="K767" s="53" t="n">
        <v>0</v>
      </c>
      <c r="L767" s="51" t="n">
        <v>59</v>
      </c>
      <c r="M767" s="54" t="n">
        <f aca="false" ca="false" dt2D="false" dtr="false" t="normal">SUM(N767:R767)</f>
        <v>12803996.028639998</v>
      </c>
      <c r="N767" s="54" t="n"/>
      <c r="O767" s="54" t="n">
        <v>4973802.03</v>
      </c>
      <c r="P767" s="54" t="n">
        <v>0</v>
      </c>
      <c r="Q767" s="54" t="n">
        <v>240867.264</v>
      </c>
      <c r="R767" s="54" t="n">
        <v>7589326.73464</v>
      </c>
      <c r="S767" s="54" t="n">
        <f aca="false" ca="false" dt2D="false" dtr="false" t="normal">+Z767-M767</f>
        <v>0</v>
      </c>
      <c r="T767" s="54" t="n">
        <f aca="false" ca="false" dt2D="false" dtr="false" t="normal">$M767/($J767+$K767)</f>
        <v>8279.873272529745</v>
      </c>
      <c r="U767" s="54" t="n">
        <f aca="false" ca="false" dt2D="false" dtr="false" t="normal">$M767/($J767+$K767)</f>
        <v>8279.873272529745</v>
      </c>
      <c r="V767" s="52" t="n">
        <v>2027</v>
      </c>
      <c r="W767" s="56" t="n">
        <v>0</v>
      </c>
      <c r="X767" s="56" t="n">
        <f aca="false" ca="false" dt2D="false" dtr="false" t="normal">+(J767*12.98+K767*25.97)*12</f>
        <v>240867.26400000002</v>
      </c>
      <c r="Y767" s="56" t="n">
        <f aca="false" ca="false" dt2D="false" dtr="false" t="normal">+(J767*12.98+K767*25.97)*12*30-'[3]Лист1'!$AQ$503</f>
        <v>5935876.330000001</v>
      </c>
      <c r="Z767" s="72" t="n">
        <f aca="false" ca="true" dt2D="false" dtr="false" t="normal">SUBTOTAL(9, AA767:AO767)</f>
        <v>12803996.028639998</v>
      </c>
      <c r="AA767" s="58" t="n"/>
      <c r="AB767" s="58" t="n"/>
      <c r="AC767" s="58" t="n">
        <v>1531024.08</v>
      </c>
      <c r="AD767" s="58" t="n">
        <v>989019.4</v>
      </c>
      <c r="AE767" s="58" t="n">
        <v>610867.27</v>
      </c>
      <c r="AF767" s="58" t="n"/>
      <c r="AG767" s="58" t="n">
        <v>0</v>
      </c>
      <c r="AH767" s="58" t="n"/>
      <c r="AI767" s="58" t="n">
        <v>7686844.63</v>
      </c>
      <c r="AJ767" s="58" t="n"/>
      <c r="AK767" s="63" t="n"/>
      <c r="AL767" s="63" t="n"/>
      <c r="AM767" s="62" t="n">
        <v>1442202.64016</v>
      </c>
      <c r="AN767" s="62" t="n">
        <v>131023.68848</v>
      </c>
      <c r="AO767" s="62" t="n">
        <v>413014.32</v>
      </c>
      <c r="AP767" s="4" t="n">
        <f aca="false" ca="false" dt2D="false" dtr="false" t="normal">COUNTIF(AA767:AL767, "&gt;0")</f>
        <v>4</v>
      </c>
      <c r="AQ767" s="4" t="n">
        <f aca="false" ca="false" dt2D="false" dtr="false" t="normal">COUNTIF(AM767:AO767, "&gt;0")</f>
        <v>3</v>
      </c>
      <c r="AR767" s="4" t="n">
        <f aca="false" ca="false" dt2D="false" dtr="false" t="normal">+AP767+AQ767</f>
        <v>7</v>
      </c>
    </row>
    <row customHeight="true" ht="12.75" outlineLevel="0" r="768">
      <c r="A768" s="49" t="s">
        <v>436</v>
      </c>
      <c r="B768" s="49" t="n">
        <f aca="false" ca="false" dt2D="false" dtr="false" t="normal">+B767+1</f>
        <v>236</v>
      </c>
      <c r="C768" s="50" t="s">
        <v>327</v>
      </c>
      <c r="D768" s="49" t="s">
        <v>340</v>
      </c>
      <c r="E768" s="53" t="s">
        <v>154</v>
      </c>
      <c r="F768" s="52" t="s">
        <v>56</v>
      </c>
      <c r="G768" s="52" t="n">
        <v>5</v>
      </c>
      <c r="H768" s="52" t="n">
        <v>4</v>
      </c>
      <c r="I768" s="53" t="n">
        <v>3289.1</v>
      </c>
      <c r="J768" s="53" t="n">
        <v>3117.4</v>
      </c>
      <c r="K768" s="53" t="n">
        <v>171.7</v>
      </c>
      <c r="L768" s="51" t="n">
        <v>147</v>
      </c>
      <c r="M768" s="54" t="n">
        <f aca="false" ca="false" dt2D="false" dtr="false" t="normal">SUM(N768:R768)</f>
        <v>5614954.16</v>
      </c>
      <c r="N768" s="54" t="n"/>
      <c r="O768" s="54" t="n">
        <v>0</v>
      </c>
      <c r="P768" s="54" t="n">
        <v>0</v>
      </c>
      <c r="Q768" s="54" t="n">
        <v>539074.812</v>
      </c>
      <c r="R768" s="54" t="n">
        <v>5075879.348</v>
      </c>
      <c r="S768" s="54" t="n">
        <f aca="false" ca="false" dt2D="false" dtr="false" t="normal">+Z768-M768</f>
        <v>0</v>
      </c>
      <c r="T768" s="54" t="n">
        <f aca="false" ca="false" dt2D="false" dtr="false" t="normal">$M768/($J768+$K768)</f>
        <v>1707.1399957435165</v>
      </c>
      <c r="U768" s="54" t="n">
        <f aca="false" ca="false" dt2D="false" dtr="false" t="normal">$M768/($J768+$K768)</f>
        <v>1707.1399957435165</v>
      </c>
      <c r="V768" s="52" t="n">
        <v>2027</v>
      </c>
      <c r="W768" s="56" t="n">
        <v>0</v>
      </c>
      <c r="X768" s="56" t="n">
        <f aca="false" ca="false" dt2D="false" dtr="false" t="normal">+(J768*12.98+K768*25.97)*12</f>
        <v>539074.8119999999</v>
      </c>
      <c r="Y768" s="56" t="n">
        <f aca="false" ca="false" dt2D="false" dtr="false" t="normal">+(J768*12.98+K768*25.97)*12*30-'[3]Лист1'!$AQ$504</f>
        <v>11340343.459999997</v>
      </c>
      <c r="Z768" s="72" t="n">
        <f aca="false" ca="true" dt2D="false" dtr="false" t="normal">SUBTOTAL(9, AA768:AO768)</f>
        <v>5614954.16</v>
      </c>
      <c r="AA768" s="58" t="n"/>
      <c r="AB768" s="58" t="n">
        <v>3214486.44</v>
      </c>
      <c r="AC768" s="58" t="n"/>
      <c r="AD768" s="58" t="n"/>
      <c r="AE768" s="58" t="n">
        <v>1299278.02</v>
      </c>
      <c r="AF768" s="58" t="n"/>
      <c r="AG768" s="58" t="n">
        <v>0</v>
      </c>
      <c r="AH768" s="58" t="n"/>
      <c r="AI768" s="58" t="n"/>
      <c r="AJ768" s="58" t="n"/>
      <c r="AK768" s="58" t="n"/>
      <c r="AL768" s="58" t="n"/>
      <c r="AM768" s="58" t="n">
        <v>946333.27</v>
      </c>
      <c r="AN768" s="58" t="n">
        <v>56149.54</v>
      </c>
      <c r="AO768" s="58" t="n">
        <v>98706.89</v>
      </c>
      <c r="AP768" s="4" t="n">
        <f aca="false" ca="false" dt2D="false" dtr="false" t="normal">COUNTIF(AA768:AL768, "&gt;0")</f>
        <v>2</v>
      </c>
      <c r="AQ768" s="4" t="n">
        <f aca="false" ca="false" dt2D="false" dtr="false" t="normal">COUNTIF(AM768:AO768, "&gt;0")</f>
        <v>3</v>
      </c>
      <c r="AR768" s="4" t="n">
        <f aca="false" ca="false" dt2D="false" dtr="false" t="normal">+AP768+AQ768</f>
        <v>5</v>
      </c>
    </row>
    <row customHeight="true" ht="12.75" outlineLevel="0" r="769">
      <c r="A769" s="49" t="n">
        <f aca="false" ca="false" dt2D="false" dtr="false" t="normal">+A767+1</f>
        <v>732</v>
      </c>
      <c r="B769" s="49" t="n">
        <f aca="false" ca="false" dt2D="false" dtr="false" t="normal">+B768+1</f>
        <v>237</v>
      </c>
      <c r="C769" s="50" t="s">
        <v>327</v>
      </c>
      <c r="D769" s="49" t="s">
        <v>880</v>
      </c>
      <c r="E769" s="53" t="s">
        <v>136</v>
      </c>
      <c r="F769" s="52" t="s">
        <v>56</v>
      </c>
      <c r="G769" s="52" t="n">
        <v>5</v>
      </c>
      <c r="H769" s="52" t="n">
        <v>2</v>
      </c>
      <c r="I769" s="53" t="n">
        <v>1696.6</v>
      </c>
      <c r="J769" s="53" t="n">
        <v>1532.2</v>
      </c>
      <c r="K769" s="53" t="n">
        <v>54.3999999999999</v>
      </c>
      <c r="L769" s="51" t="n">
        <v>58</v>
      </c>
      <c r="M769" s="54" t="n">
        <f aca="false" ca="false" dt2D="false" dtr="false" t="normal">SUM(N769:R769)</f>
        <v>3768888.97</v>
      </c>
      <c r="N769" s="54" t="n"/>
      <c r="O769" s="54" t="n">
        <v>0</v>
      </c>
      <c r="P769" s="54" t="n">
        <v>0</v>
      </c>
      <c r="Q769" s="54" t="n">
        <v>255608.688</v>
      </c>
      <c r="R769" s="54" t="n">
        <v>3513280.282</v>
      </c>
      <c r="S769" s="54" t="n">
        <f aca="false" ca="false" dt2D="false" dtr="false" t="normal">+Z769-M769</f>
        <v>0</v>
      </c>
      <c r="T769" s="54" t="n">
        <f aca="false" ca="false" dt2D="false" dtr="false" t="normal">$M769/($J769+$K769)</f>
        <v>2375.4500000000003</v>
      </c>
      <c r="U769" s="54" t="n">
        <f aca="false" ca="false" dt2D="false" dtr="false" t="normal">$M769/($J769+$K769)</f>
        <v>2375.4500000000003</v>
      </c>
      <c r="V769" s="52" t="n">
        <v>2027</v>
      </c>
      <c r="W769" s="56" t="n">
        <v>0</v>
      </c>
      <c r="X769" s="56" t="n">
        <f aca="false" ca="false" dt2D="false" dtr="false" t="normal">+(J769*12.98+K769*25.97)*12</f>
        <v>255608.68799999997</v>
      </c>
      <c r="Y769" s="56" t="n">
        <f aca="false" ca="false" dt2D="false" dtr="false" t="normal">+(J769*12.98+K769*25.97)*12*30-'[3]Лист1'!$AQ$505</f>
        <v>7139667.3599999985</v>
      </c>
      <c r="Z769" s="72" t="n">
        <f aca="false" ca="true" dt2D="false" dtr="false" t="normal">SUBTOTAL(9, AA769:AO769)</f>
        <v>3768888.97</v>
      </c>
      <c r="AA769" s="58" t="n">
        <v>3356293.62</v>
      </c>
      <c r="AB769" s="58" t="n"/>
      <c r="AC769" s="58" t="n"/>
      <c r="AD769" s="58" t="n"/>
      <c r="AE769" s="58" t="n"/>
      <c r="AF769" s="58" t="n"/>
      <c r="AG769" s="58" t="n">
        <v>0</v>
      </c>
      <c r="AH769" s="58" t="n"/>
      <c r="AI769" s="58" t="n"/>
      <c r="AJ769" s="58" t="n"/>
      <c r="AK769" s="58" t="n"/>
      <c r="AL769" s="58" t="n"/>
      <c r="AM769" s="58" t="n">
        <v>301511.12</v>
      </c>
      <c r="AN769" s="58" t="n">
        <v>37688.89</v>
      </c>
      <c r="AO769" s="58" t="n">
        <v>73395.34</v>
      </c>
      <c r="AP769" s="4" t="n">
        <f aca="false" ca="false" dt2D="false" dtr="false" t="normal">COUNTIF(AA769:AL769, "&gt;0")</f>
        <v>1</v>
      </c>
      <c r="AQ769" s="4" t="n">
        <f aca="false" ca="false" dt2D="false" dtr="false" t="normal">COUNTIF(AM769:AO769, "&gt;0")</f>
        <v>3</v>
      </c>
      <c r="AR769" s="4" t="n">
        <f aca="false" ca="false" dt2D="false" dtr="false" t="normal">+AP769+AQ769</f>
        <v>4</v>
      </c>
    </row>
    <row customHeight="true" ht="12.75" outlineLevel="0" r="770">
      <c r="A770" s="49" t="n">
        <f aca="false" ca="false" dt2D="false" dtr="false" t="normal">+A769+1</f>
        <v>733</v>
      </c>
      <c r="B770" s="49" t="n">
        <f aca="false" ca="false" dt2D="false" dtr="false" t="normal">+B769+1</f>
        <v>238</v>
      </c>
      <c r="C770" s="50" t="s">
        <v>327</v>
      </c>
      <c r="D770" s="49" t="s">
        <v>881</v>
      </c>
      <c r="E770" s="53" t="s">
        <v>130</v>
      </c>
      <c r="F770" s="52" t="s">
        <v>56</v>
      </c>
      <c r="G770" s="52" t="n">
        <v>5</v>
      </c>
      <c r="H770" s="52" t="n">
        <v>4</v>
      </c>
      <c r="I770" s="53" t="n">
        <v>3018.9</v>
      </c>
      <c r="J770" s="53" t="n">
        <v>3018.9</v>
      </c>
      <c r="K770" s="53" t="n">
        <v>0</v>
      </c>
      <c r="L770" s="51" t="n">
        <v>132</v>
      </c>
      <c r="M770" s="54" t="n">
        <f aca="false" ca="false" dt2D="false" dtr="false" t="normal">SUM(N770:R770)</f>
        <v>5153684.949999999</v>
      </c>
      <c r="N770" s="54" t="n"/>
      <c r="O770" s="54" t="n">
        <v>2460663.24</v>
      </c>
      <c r="P770" s="54" t="n">
        <v>0</v>
      </c>
      <c r="Q770" s="54" t="n">
        <v>470223.864</v>
      </c>
      <c r="R770" s="54" t="n">
        <v>2222797.846</v>
      </c>
      <c r="S770" s="54" t="n">
        <f aca="false" ca="false" dt2D="false" dtr="false" t="normal">+Z770-M770</f>
        <v>0</v>
      </c>
      <c r="T770" s="54" t="n">
        <f aca="false" ca="false" dt2D="false" dtr="false" t="normal">$M770/($J770+$K770)</f>
        <v>1707.1400013249856</v>
      </c>
      <c r="U770" s="54" t="n">
        <f aca="false" ca="false" dt2D="false" dtr="false" t="normal">$M770/($J770+$K770)</f>
        <v>1707.1400013249856</v>
      </c>
      <c r="V770" s="52" t="n">
        <v>2027</v>
      </c>
      <c r="W770" s="56" t="n">
        <v>0</v>
      </c>
      <c r="X770" s="56" t="n">
        <f aca="false" ca="false" dt2D="false" dtr="false" t="normal">+(J770*12.98+K770*25.97)*12</f>
        <v>470223.864</v>
      </c>
      <c r="Y770" s="56" t="n">
        <f aca="false" ca="false" dt2D="false" dtr="false" t="normal">+(J770*12.98+K770*25.97)*12*30-'[3]Лист1'!$AQ$506</f>
        <v>6215084.46</v>
      </c>
      <c r="Z770" s="72" t="n">
        <f aca="false" ca="true" dt2D="false" dtr="false" t="normal">SUBTOTAL(9, AA770:AO770)</f>
        <v>5153684.949999999</v>
      </c>
      <c r="AA770" s="58" t="n"/>
      <c r="AB770" s="58" t="n">
        <v>2950415.96</v>
      </c>
      <c r="AC770" s="58" t="n"/>
      <c r="AD770" s="58" t="n"/>
      <c r="AE770" s="58" t="n">
        <v>1192542.17</v>
      </c>
      <c r="AF770" s="58" t="n"/>
      <c r="AG770" s="58" t="n">
        <v>0</v>
      </c>
      <c r="AH770" s="58" t="n"/>
      <c r="AI770" s="58" t="n"/>
      <c r="AJ770" s="58" t="n"/>
      <c r="AK770" s="58" t="n"/>
      <c r="AL770" s="58" t="n"/>
      <c r="AM770" s="58" t="n">
        <v>868591.87</v>
      </c>
      <c r="AN770" s="58" t="n">
        <v>51536.85</v>
      </c>
      <c r="AO770" s="58" t="n">
        <v>90598.1</v>
      </c>
      <c r="AP770" s="4" t="n">
        <f aca="false" ca="false" dt2D="false" dtr="false" t="normal">COUNTIF(AA770:AL770, "&gt;0")</f>
        <v>2</v>
      </c>
      <c r="AQ770" s="4" t="n">
        <f aca="false" ca="false" dt2D="false" dtr="false" t="normal">COUNTIF(AM770:AO770, "&gt;0")</f>
        <v>3</v>
      </c>
      <c r="AR770" s="4" t="n">
        <f aca="false" ca="false" dt2D="false" dtr="false" t="normal">+AP770+AQ770</f>
        <v>5</v>
      </c>
    </row>
    <row customHeight="true" ht="12.75" outlineLevel="0" r="771">
      <c r="A771" s="49" t="n">
        <f aca="false" ca="false" dt2D="false" dtr="false" t="normal">+A770+1</f>
        <v>734</v>
      </c>
      <c r="B771" s="49" t="n">
        <f aca="false" ca="false" dt2D="false" dtr="false" t="normal">+B770+1</f>
        <v>239</v>
      </c>
      <c r="C771" s="50" t="s">
        <v>869</v>
      </c>
      <c r="D771" s="50" t="s">
        <v>882</v>
      </c>
      <c r="E771" s="53" t="s">
        <v>58</v>
      </c>
      <c r="F771" s="52" t="s">
        <v>56</v>
      </c>
      <c r="G771" s="52" t="n">
        <v>5</v>
      </c>
      <c r="H771" s="52" t="n">
        <v>2</v>
      </c>
      <c r="I771" s="52" t="n">
        <v>1657.5</v>
      </c>
      <c r="J771" s="52" t="n">
        <v>1371.6</v>
      </c>
      <c r="K771" s="71" t="n">
        <v>0</v>
      </c>
      <c r="L771" s="51" t="n">
        <v>60</v>
      </c>
      <c r="M771" s="54" t="n">
        <f aca="false" ca="false" dt2D="false" dtr="false" t="normal">SUM(N771:R771)</f>
        <v>1539099.79</v>
      </c>
      <c r="N771" s="54" t="n"/>
      <c r="O771" s="54" t="n">
        <v>0</v>
      </c>
      <c r="P771" s="54" t="n">
        <v>0</v>
      </c>
      <c r="Q771" s="54" t="n">
        <v>1135277.142</v>
      </c>
      <c r="R771" s="54" t="n">
        <v>403822.648</v>
      </c>
      <c r="S771" s="54" t="n">
        <f aca="false" ca="false" dt2D="false" dtr="false" t="normal">+Z771-M771</f>
        <v>0</v>
      </c>
      <c r="T771" s="54" t="n">
        <f aca="false" ca="false" dt2D="false" dtr="false" t="normal">$M771/($J771+$K771)</f>
        <v>1122.119998541849</v>
      </c>
      <c r="U771" s="54" t="n">
        <f aca="false" ca="false" dt2D="false" dtr="false" t="normal">$M771/($J771+$K771)</f>
        <v>1122.119998541849</v>
      </c>
      <c r="V771" s="52" t="n">
        <v>2027</v>
      </c>
      <c r="W771" s="55" t="n">
        <v>926080.71</v>
      </c>
      <c r="X771" s="56" t="n">
        <f aca="false" ca="false" dt2D="false" dtr="false" t="normal">+(J771*12.71+K771*25.41)*12</f>
        <v>209196.432</v>
      </c>
      <c r="Y771" s="56" t="n">
        <f aca="false" ca="false" dt2D="false" dtr="false" t="normal">+(J771*12.71+K771*25.41)*12*30</f>
        <v>6275892.96</v>
      </c>
      <c r="Z771" s="72" t="n">
        <f aca="false" ca="true" dt2D="false" dtr="false" t="normal">SUBTOTAL(9, AA771:AO771)</f>
        <v>1539099.79</v>
      </c>
      <c r="AA771" s="58" t="n"/>
      <c r="AB771" s="58" t="n">
        <v>1340485.12</v>
      </c>
      <c r="AC771" s="58" t="n"/>
      <c r="AD771" s="58" t="n"/>
      <c r="AE771" s="58" t="n"/>
      <c r="AF771" s="58" t="n"/>
      <c r="AG771" s="58" t="n">
        <v>0</v>
      </c>
      <c r="AH771" s="58" t="n"/>
      <c r="AI771" s="58" t="n"/>
      <c r="AJ771" s="58" t="n"/>
      <c r="AK771" s="58" t="n"/>
      <c r="AL771" s="58" t="n"/>
      <c r="AM771" s="58" t="n">
        <v>153909.98</v>
      </c>
      <c r="AN771" s="58" t="n">
        <v>15391</v>
      </c>
      <c r="AO771" s="58" t="n">
        <v>29313.69</v>
      </c>
      <c r="AP771" s="4" t="n">
        <f aca="false" ca="false" dt2D="false" dtr="false" t="normal">COUNTIF(AA771:AL771, "&gt;0")</f>
        <v>1</v>
      </c>
      <c r="AQ771" s="4" t="n">
        <f aca="false" ca="false" dt2D="false" dtr="false" t="normal">COUNTIF(AM771:AO771, "&gt;0")</f>
        <v>3</v>
      </c>
      <c r="AR771" s="4" t="n">
        <f aca="false" ca="false" dt2D="false" dtr="false" t="normal">+AP771+AQ771</f>
        <v>4</v>
      </c>
    </row>
    <row hidden="true" ht="12.75" outlineLevel="0" r="773">
      <c r="C773" s="84" t="s">
        <v>883</v>
      </c>
      <c r="D773" s="80" t="s">
        <v>884</v>
      </c>
      <c r="E773" s="80" t="n"/>
      <c r="O773" s="85" t="n"/>
      <c r="R773" s="85" t="n"/>
    </row>
    <row hidden="true" ht="12.75" outlineLevel="0" r="774">
      <c r="O774" s="0" t="s">
        <v>885</v>
      </c>
      <c r="R774" s="0" t="s">
        <v>886</v>
      </c>
    </row>
  </sheetData>
  <autoFilter ref="A10:AR771"/>
  <mergeCells count="30">
    <mergeCell ref="AA7:AO7"/>
    <mergeCell ref="AO8:AO9"/>
    <mergeCell ref="AN8:AN9"/>
    <mergeCell ref="AM8:AM9"/>
    <mergeCell ref="AL8:AL9"/>
    <mergeCell ref="AK8:AK9"/>
    <mergeCell ref="AJ8:AJ9"/>
    <mergeCell ref="AI8:AI9"/>
    <mergeCell ref="AH8:AH9"/>
    <mergeCell ref="AA8:AG8"/>
    <mergeCell ref="Z7:Z9"/>
    <mergeCell ref="U7:U9"/>
    <mergeCell ref="T7:T9"/>
    <mergeCell ref="A7:A10"/>
    <mergeCell ref="B7:B10"/>
    <mergeCell ref="C7:C10"/>
    <mergeCell ref="D7:D10"/>
    <mergeCell ref="E7:E10"/>
    <mergeCell ref="F7:F10"/>
    <mergeCell ref="G7:G10"/>
    <mergeCell ref="H7:H10"/>
    <mergeCell ref="I7:I9"/>
    <mergeCell ref="J8:J9"/>
    <mergeCell ref="J7:K7"/>
    <mergeCell ref="K8:K9"/>
    <mergeCell ref="L7:L9"/>
    <mergeCell ref="V7:V10"/>
    <mergeCell ref="N8:S8"/>
    <mergeCell ref="M7:S7"/>
    <mergeCell ref="M8:M9"/>
  </mergeCells>
  <pageMargins bottom="0.748031497001648" footer="0.31496062874794" header="0.31496062874794" left="0.708661377429962" right="0.708661377429962" top="0.748031497001648"/>
  <pageSetup fitToHeight="10" fitToWidth="1" orientation="landscape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AB774"/>
  <sheetViews>
    <sheetView showZeros="true" workbookViewId="0"/>
  </sheetViews>
  <sheetFormatPr baseColWidth="8" customHeight="false" defaultColWidth="9.00000016916618" defaultRowHeight="12.75" zeroHeight="false"/>
  <cols>
    <col customWidth="true" max="2" min="1" outlineLevel="0" width="5.14062497092456"/>
    <col customWidth="true" max="3" min="3" outlineLevel="0" width="26.4257821440697"/>
    <col customWidth="true" max="4" min="4" outlineLevel="0" width="56.4193467241899"/>
    <col customWidth="true" max="5" min="5" outlineLevel="0" width="18.0000003383324"/>
    <col customWidth="true" max="10" min="6" outlineLevel="0" width="18.7109381330516"/>
    <col customWidth="true" hidden="true" max="11" min="11" outlineLevel="0" width="18.7109381330516"/>
    <col customWidth="true" max="20" min="12" outlineLevel="0" width="18.7109381330516"/>
    <col customWidth="true" hidden="true" max="23" min="21" outlineLevel="0" width="9.00000016916618"/>
  </cols>
  <sheetData>
    <row ht="15.75" outlineLevel="0" r="1">
      <c r="S1" s="1" t="s">
        <v>887</v>
      </c>
    </row>
    <row ht="15.75" outlineLevel="0" r="2">
      <c r="S2" s="1" t="s">
        <v>1</v>
      </c>
    </row>
    <row ht="15.75" outlineLevel="0" r="4">
      <c r="D4" s="2" t="s">
        <v>888</v>
      </c>
    </row>
    <row customHeight="true" ht="15" outlineLevel="0" r="7">
      <c r="A7" s="5" t="s">
        <v>3</v>
      </c>
      <c r="B7" s="5" t="s">
        <v>4</v>
      </c>
      <c r="C7" s="6" t="s">
        <v>5</v>
      </c>
      <c r="D7" s="6" t="s">
        <v>6</v>
      </c>
      <c r="E7" s="11" t="s">
        <v>18</v>
      </c>
      <c r="F7" s="11" t="s">
        <v>19</v>
      </c>
      <c r="G7" s="12" t="s"/>
      <c r="H7" s="12" t="s"/>
      <c r="I7" s="12" t="s"/>
      <c r="J7" s="12" t="s"/>
      <c r="K7" s="12" t="s"/>
      <c r="L7" s="12" t="s"/>
      <c r="M7" s="12" t="s"/>
      <c r="N7" s="12" t="s"/>
      <c r="O7" s="12" t="s"/>
      <c r="P7" s="12" t="s"/>
      <c r="Q7" s="12" t="s"/>
      <c r="R7" s="12" t="s"/>
      <c r="S7" s="12" t="s"/>
      <c r="T7" s="13" t="s"/>
    </row>
    <row customHeight="true" ht="11.25" outlineLevel="0" r="8">
      <c r="A8" s="21" t="s"/>
      <c r="B8" s="21" t="s"/>
      <c r="C8" s="22" t="s"/>
      <c r="D8" s="22" t="s"/>
      <c r="E8" s="26" t="s"/>
      <c r="F8" s="86" t="s">
        <v>24</v>
      </c>
      <c r="G8" s="87" t="s"/>
      <c r="H8" s="87" t="s"/>
      <c r="I8" s="87" t="s"/>
      <c r="J8" s="87" t="s"/>
      <c r="K8" s="87" t="s"/>
      <c r="L8" s="88" t="s"/>
      <c r="M8" s="11" t="s">
        <v>25</v>
      </c>
      <c r="N8" s="11" t="s">
        <v>26</v>
      </c>
      <c r="O8" s="11" t="s">
        <v>27</v>
      </c>
      <c r="P8" s="11" t="s">
        <v>28</v>
      </c>
      <c r="Q8" s="11" t="s">
        <v>29</v>
      </c>
      <c r="R8" s="11" t="s">
        <v>30</v>
      </c>
      <c r="S8" s="11" t="s">
        <v>31</v>
      </c>
      <c r="T8" s="11" t="s">
        <v>32</v>
      </c>
    </row>
    <row customHeight="true" ht="102.75" outlineLevel="0" r="9">
      <c r="A9" s="21" t="s"/>
      <c r="B9" s="21" t="s"/>
      <c r="C9" s="22" t="s"/>
      <c r="D9" s="22" t="s"/>
      <c r="E9" s="34" t="s"/>
      <c r="F9" s="11" t="s">
        <v>42</v>
      </c>
      <c r="G9" s="11" t="s">
        <v>43</v>
      </c>
      <c r="H9" s="11" t="s">
        <v>44</v>
      </c>
      <c r="I9" s="11" t="s">
        <v>45</v>
      </c>
      <c r="J9" s="11" t="s">
        <v>46</v>
      </c>
      <c r="K9" s="86" t="s">
        <v>47</v>
      </c>
      <c r="L9" s="11" t="s">
        <v>48</v>
      </c>
      <c r="M9" s="34" t="s"/>
      <c r="N9" s="34" t="s"/>
      <c r="O9" s="34" t="s"/>
      <c r="P9" s="34" t="s"/>
      <c r="Q9" s="34" t="s"/>
      <c r="R9" s="34" t="s"/>
      <c r="S9" s="34" t="s"/>
      <c r="T9" s="34" t="s"/>
    </row>
    <row ht="14.25" outlineLevel="0" r="10">
      <c r="A10" s="36" t="s"/>
      <c r="B10" s="36" t="s"/>
      <c r="C10" s="37" t="s"/>
      <c r="D10" s="37" t="s"/>
      <c r="E10" s="89" t="n"/>
      <c r="F10" s="0" t="n"/>
      <c r="G10" s="0" t="n"/>
      <c r="H10" s="0" t="n"/>
      <c r="I10" s="0" t="n"/>
      <c r="J10" s="0" t="n"/>
      <c r="K10" s="0" t="n"/>
      <c r="L10" s="0" t="n"/>
      <c r="M10" s="0" t="n"/>
      <c r="N10" s="0" t="n"/>
      <c r="O10" s="0" t="n"/>
      <c r="P10" s="0" t="n"/>
      <c r="Q10" s="0" t="n"/>
      <c r="R10" s="0" t="n"/>
      <c r="S10" s="0" t="n"/>
      <c r="T10" s="0" t="n"/>
    </row>
    <row customHeight="true" ht="12.75" outlineLevel="0" r="11">
      <c r="A11" s="44" t="n"/>
      <c r="B11" s="44" t="n"/>
      <c r="C11" s="44" t="n"/>
      <c r="D11" s="45" t="s">
        <v>53</v>
      </c>
      <c r="E11" s="46" t="n">
        <f aca="false" ca="false" dt2D="false" dtr="false" t="normal">+E12+E243+E532</f>
        <v>7697776866.342144</v>
      </c>
      <c r="F11" s="46" t="n">
        <f aca="false" ca="false" dt2D="false" dtr="false" t="normal">+F12+F243+F532</f>
        <v>1967725166.8695703</v>
      </c>
      <c r="G11" s="46" t="n">
        <f aca="false" ca="false" dt2D="false" dtr="false" t="normal">+G12+G243+G532</f>
        <v>679556848.7600001</v>
      </c>
      <c r="H11" s="46" t="n">
        <f aca="false" ca="false" dt2D="false" dtr="false" t="normal">+H12+H243+H532</f>
        <v>674505695.7442043</v>
      </c>
      <c r="I11" s="46" t="n">
        <f aca="false" ca="false" dt2D="false" dtr="false" t="normal">+I12+I243+I532</f>
        <v>467602723.23999995</v>
      </c>
      <c r="J11" s="46" t="n">
        <f aca="false" ca="false" dt2D="false" dtr="false" t="normal">+J12+J243+J532</f>
        <v>223001867.95287105</v>
      </c>
      <c r="K11" s="46" t="n">
        <f aca="false" ca="false" dt2D="false" dtr="false" t="normal">+K12+K243+K532</f>
        <v>0</v>
      </c>
      <c r="L11" s="46" t="n">
        <f aca="false" ca="false" dt2D="false" dtr="false" t="normal">+L12+L243+L532</f>
        <v>686078.31</v>
      </c>
      <c r="M11" s="46" t="n">
        <f aca="false" ca="false" dt2D="false" dtr="false" t="normal">+M12+M243+M532</f>
        <v>168913670.3072</v>
      </c>
      <c r="N11" s="46" t="n">
        <f aca="false" ca="false" dt2D="false" dtr="false" t="normal">+N12+N243+N532</f>
        <v>722428552.9525514</v>
      </c>
      <c r="O11" s="46" t="n">
        <f aca="false" ca="false" dt2D="false" dtr="false" t="normal">+O12+O243+O532</f>
        <v>301162145.36</v>
      </c>
      <c r="P11" s="46" t="n">
        <f aca="false" ca="false" dt2D="false" dtr="false" t="normal">+P12+P243+P532</f>
        <v>481105989.28</v>
      </c>
      <c r="Q11" s="46" t="n">
        <f aca="false" ca="false" dt2D="false" dtr="false" t="normal">+Q12+Q243+Q532</f>
        <v>392249846.08000004</v>
      </c>
      <c r="R11" s="46" t="n">
        <f aca="false" ca="false" dt2D="false" dtr="false" t="normal">+R12+R243+R532</f>
        <v>1212134157.137929</v>
      </c>
      <c r="S11" s="46" t="n">
        <f aca="false" ca="false" dt2D="false" dtr="false" t="normal">+S12+S243+S532</f>
        <v>119746881.58795303</v>
      </c>
      <c r="T11" s="46" t="n">
        <f aca="false" ca="false" dt2D="false" dtr="false" t="normal">+T12+T243+T532</f>
        <v>286957242.75986576</v>
      </c>
      <c r="U11" s="46" t="n">
        <f aca="false" ca="false" dt2D="false" dtr="false" t="normal">+U12+U243+U532</f>
        <v>1295</v>
      </c>
      <c r="V11" s="46" t="n">
        <f aca="false" ca="false" dt2D="false" dtr="false" t="normal">+V12+V243+V532</f>
        <v>2045</v>
      </c>
      <c r="W11" s="46" t="n">
        <f aca="false" ca="false" dt2D="false" dtr="false" t="normal">+W12+W243+W532</f>
        <v>3340</v>
      </c>
    </row>
    <row customHeight="true" ht="12.75" outlineLevel="0" r="12">
      <c r="A12" s="44" t="n"/>
      <c r="B12" s="44" t="n"/>
      <c r="C12" s="44" t="n"/>
      <c r="D12" s="45" t="n">
        <v>2025</v>
      </c>
      <c r="E12" s="46" t="n">
        <f aca="false" ca="false" dt2D="false" dtr="false" t="normal">SUM(E13:E242)</f>
        <v>2106920495.9177783</v>
      </c>
      <c r="F12" s="46" t="n">
        <f aca="false" ca="false" dt2D="false" dtr="false" t="normal">SUM(F13:F242)</f>
        <v>521926482.51957047</v>
      </c>
      <c r="G12" s="46" t="n">
        <f aca="false" ca="false" dt2D="false" dtr="false" t="normal">SUM(G13:G242)</f>
        <v>123584186.22000004</v>
      </c>
      <c r="H12" s="46" t="n">
        <f aca="false" ca="false" dt2D="false" dtr="false" t="normal">SUM(H13:H242)</f>
        <v>185791144.0342043</v>
      </c>
      <c r="I12" s="46" t="n">
        <f aca="false" ca="false" dt2D="false" dtr="false" t="normal">SUM(I13:I242)</f>
        <v>66960521.109999985</v>
      </c>
      <c r="J12" s="46" t="n">
        <f aca="false" ca="false" dt2D="false" dtr="false" t="normal">SUM(J13:J242)</f>
        <v>108517228.29287104</v>
      </c>
      <c r="K12" s="46" t="n">
        <f aca="false" ca="false" dt2D="false" dtr="false" t="normal">SUM(K13:K242)</f>
        <v>0</v>
      </c>
      <c r="L12" s="46" t="n">
        <f aca="false" ca="false" dt2D="false" dtr="false" t="normal">SUM(L13:L242)</f>
        <v>292698.96</v>
      </c>
      <c r="M12" s="46" t="n">
        <f aca="false" ca="false" dt2D="false" dtr="false" t="normal">SUM(M13:M242)</f>
        <v>81191628.10368</v>
      </c>
      <c r="N12" s="46" t="n">
        <f aca="false" ca="false" dt2D="false" dtr="false" t="normal">SUM(N13:N242)</f>
        <v>217288468.26000002</v>
      </c>
      <c r="O12" s="46" t="n">
        <f aca="false" ca="false" dt2D="false" dtr="false" t="normal">SUM(O13:O242)</f>
        <v>64195301.5</v>
      </c>
      <c r="P12" s="46" t="n">
        <f aca="false" ca="false" dt2D="false" dtr="false" t="normal">SUM(P13:P242)</f>
        <v>143753929.35999998</v>
      </c>
      <c r="Q12" s="46" t="n">
        <f aca="false" ca="false" dt2D="false" dtr="false" t="normal">SUM(Q13:Q242)</f>
        <v>149078382.00000003</v>
      </c>
      <c r="R12" s="46" t="n">
        <f aca="false" ca="false" dt2D="false" dtr="false" t="normal">SUM(R13:R242)</f>
        <v>342688745.3017561</v>
      </c>
      <c r="S12" s="46" t="n">
        <f aca="false" ca="false" dt2D="false" dtr="false" t="normal">SUM(S13:S242)</f>
        <v>32894930.788992</v>
      </c>
      <c r="T12" s="46" t="n">
        <f aca="false" ca="false" dt2D="false" dtr="false" t="normal">SUM(T13:T242)</f>
        <v>68756849.46670486</v>
      </c>
      <c r="U12" s="46" t="n">
        <f aca="false" ca="false" dt2D="false" dtr="false" t="normal">SUM(U13:U242)</f>
        <v>347</v>
      </c>
      <c r="V12" s="46" t="n">
        <f aca="false" ca="false" dt2D="false" dtr="false" t="normal">SUM(V13:V242)</f>
        <v>481</v>
      </c>
      <c r="W12" s="46" t="n">
        <f aca="false" ca="false" dt2D="false" dtr="false" t="normal">SUM(W13:W242)</f>
        <v>828</v>
      </c>
    </row>
    <row customHeight="true" ht="12.75" outlineLevel="0" r="13">
      <c r="A13" s="49" t="n">
        <v>1</v>
      </c>
      <c r="B13" s="49" t="n">
        <v>1</v>
      </c>
      <c r="C13" s="50" t="s">
        <v>54</v>
      </c>
      <c r="D13" s="50" t="s">
        <v>55</v>
      </c>
      <c r="E13" s="58" t="n">
        <f aca="false" ca="false" dt2D="false" dtr="false" t="normal">SUM(F13:T13)</f>
        <v>11100823.82</v>
      </c>
      <c r="F13" s="58" t="n"/>
      <c r="G13" s="58" t="n"/>
      <c r="H13" s="58" t="n">
        <v>11100823.82</v>
      </c>
      <c r="I13" s="58" t="n"/>
      <c r="J13" s="58" t="n"/>
      <c r="K13" s="58" t="n"/>
      <c r="L13" s="58" t="n"/>
      <c r="M13" s="58" t="n"/>
      <c r="N13" s="58" t="n"/>
      <c r="O13" s="58" t="n"/>
      <c r="P13" s="58" t="n"/>
      <c r="Q13" s="58" t="n"/>
      <c r="R13" s="58" t="n"/>
      <c r="S13" s="58" t="n"/>
      <c r="T13" s="58" t="n"/>
      <c r="U13" s="4" t="n">
        <f aca="false" ca="false" dt2D="false" dtr="false" t="normal">COUNTIF(F13:Q13, "&gt;0")</f>
        <v>1</v>
      </c>
      <c r="V13" s="4" t="n">
        <f aca="false" ca="false" dt2D="false" dtr="false" t="normal">COUNTIF(R13:T13, "&gt;0")</f>
        <v>0</v>
      </c>
      <c r="W13" s="4" t="n">
        <f aca="false" ca="false" dt2D="false" dtr="false" t="normal">+U13+V13</f>
        <v>1</v>
      </c>
    </row>
    <row customHeight="true" ht="12.75" outlineLevel="0" r="14">
      <c r="A14" s="49" t="n">
        <f aca="false" ca="false" dt2D="false" dtr="false" t="normal">+A13+1</f>
        <v>2</v>
      </c>
      <c r="B14" s="49" t="n">
        <f aca="false" ca="false" dt2D="false" dtr="false" t="normal">+B13+1</f>
        <v>2</v>
      </c>
      <c r="C14" s="50" t="s">
        <v>54</v>
      </c>
      <c r="D14" s="50" t="s">
        <v>57</v>
      </c>
      <c r="E14" s="58" t="n">
        <f aca="false" ca="true" dt2D="false" dtr="false" t="normal">SUBTOTAL(9, F14:T14)</f>
        <v>16854142.74</v>
      </c>
      <c r="F14" s="58" t="n">
        <v>8067267.38</v>
      </c>
      <c r="G14" s="58" t="n"/>
      <c r="H14" s="58" t="n">
        <v>2373338.41</v>
      </c>
      <c r="I14" s="58" t="n"/>
      <c r="J14" s="58" t="n"/>
      <c r="K14" s="58" t="n"/>
      <c r="L14" s="58" t="n"/>
      <c r="M14" s="58" t="n"/>
      <c r="N14" s="58" t="n"/>
      <c r="O14" s="58" t="n"/>
      <c r="P14" s="58" t="n"/>
      <c r="Q14" s="58" t="n"/>
      <c r="R14" s="58" t="n">
        <v>4913973.73</v>
      </c>
      <c r="S14" s="58" t="n">
        <v>514564.95</v>
      </c>
      <c r="T14" s="58" t="n">
        <v>984998.27</v>
      </c>
      <c r="U14" s="4" t="n">
        <f aca="false" ca="false" dt2D="false" dtr="false" t="normal">COUNTIF(F14:Q14, "&gt;0")</f>
        <v>2</v>
      </c>
      <c r="V14" s="4" t="n">
        <f aca="false" ca="false" dt2D="false" dtr="false" t="normal">COUNTIF(R14:T14, "&gt;0")</f>
        <v>3</v>
      </c>
      <c r="W14" s="4" t="n">
        <f aca="false" ca="false" dt2D="false" dtr="false" t="normal">+U14+V14</f>
        <v>5</v>
      </c>
    </row>
    <row customHeight="true" ht="12.75" outlineLevel="0" r="15">
      <c r="A15" s="49" t="n">
        <f aca="false" ca="false" dt2D="false" dtr="false" t="normal">+A14+1</f>
        <v>3</v>
      </c>
      <c r="B15" s="49" t="n">
        <f aca="false" ca="false" dt2D="false" dtr="false" t="normal">+B14+1</f>
        <v>3</v>
      </c>
      <c r="C15" s="50" t="s">
        <v>59</v>
      </c>
      <c r="D15" s="50" t="s">
        <v>60</v>
      </c>
      <c r="E15" s="58" t="n">
        <f aca="false" ca="false" dt2D="false" dtr="false" t="normal">SUM(F15:T15)</f>
        <v>3076147.06</v>
      </c>
      <c r="F15" s="58" t="n"/>
      <c r="G15" s="58" t="n"/>
      <c r="H15" s="58" t="n">
        <v>3025139.7</v>
      </c>
      <c r="I15" s="58" t="n"/>
      <c r="J15" s="58" t="n"/>
      <c r="K15" s="58" t="n"/>
      <c r="L15" s="58" t="n"/>
      <c r="M15" s="58" t="n"/>
      <c r="N15" s="58" t="n"/>
      <c r="O15" s="58" t="n"/>
      <c r="P15" s="58" t="n"/>
      <c r="Q15" s="58" t="n"/>
      <c r="R15" s="58" t="n"/>
      <c r="S15" s="58" t="n"/>
      <c r="T15" s="58" t="n">
        <v>51007.36</v>
      </c>
      <c r="U15" s="4" t="n">
        <f aca="false" ca="false" dt2D="false" dtr="false" t="normal">COUNTIF(F15:Q15, "&gt;0")</f>
        <v>1</v>
      </c>
      <c r="V15" s="4" t="n">
        <f aca="false" ca="false" dt2D="false" dtr="false" t="normal">COUNTIF(R15:T15, "&gt;0")</f>
        <v>1</v>
      </c>
      <c r="W15" s="4" t="n">
        <f aca="false" ca="false" dt2D="false" dtr="false" t="normal">+U15+V15</f>
        <v>2</v>
      </c>
    </row>
    <row customHeight="true" ht="12.75" outlineLevel="0" r="16">
      <c r="A16" s="49" t="n">
        <f aca="false" ca="false" dt2D="false" dtr="false" t="normal">+A15+1</f>
        <v>4</v>
      </c>
      <c r="B16" s="49" t="n">
        <f aca="false" ca="false" dt2D="false" dtr="false" t="normal">+B15+1</f>
        <v>4</v>
      </c>
      <c r="C16" s="50" t="s">
        <v>59</v>
      </c>
      <c r="D16" s="50" t="s">
        <v>61</v>
      </c>
      <c r="E16" s="58" t="n">
        <f aca="false" ca="false" dt2D="false" dtr="false" t="normal">SUM(F16:T16)</f>
        <v>3152859.25</v>
      </c>
      <c r="F16" s="58" t="n">
        <v>0</v>
      </c>
      <c r="G16" s="58" t="n">
        <v>0</v>
      </c>
      <c r="H16" s="58" t="n">
        <v>0</v>
      </c>
      <c r="I16" s="58" t="n">
        <v>0</v>
      </c>
      <c r="J16" s="58" t="n">
        <v>0</v>
      </c>
      <c r="K16" s="58" t="n"/>
      <c r="L16" s="58" t="n"/>
      <c r="M16" s="58" t="n">
        <v>0</v>
      </c>
      <c r="N16" s="58" t="n">
        <v>0</v>
      </c>
      <c r="O16" s="58" t="n"/>
      <c r="P16" s="58" t="n">
        <v>3110879.85</v>
      </c>
      <c r="Q16" s="58" t="n"/>
      <c r="R16" s="58" t="n"/>
      <c r="S16" s="58" t="n"/>
      <c r="T16" s="58" t="n">
        <v>41979.4</v>
      </c>
      <c r="U16" s="4" t="n">
        <f aca="false" ca="false" dt2D="false" dtr="false" t="normal">COUNTIF(F16:Q16, "&gt;0")</f>
        <v>1</v>
      </c>
      <c r="V16" s="4" t="n">
        <f aca="false" ca="false" dt2D="false" dtr="false" t="normal">COUNTIF(R16:T16, "&gt;0")</f>
        <v>1</v>
      </c>
      <c r="W16" s="4" t="n">
        <f aca="false" ca="false" dt2D="false" dtr="false" t="normal">+U16+V16</f>
        <v>2</v>
      </c>
    </row>
    <row customHeight="true" ht="12.75" outlineLevel="0" r="17">
      <c r="A17" s="49" t="n">
        <f aca="false" ca="false" dt2D="false" dtr="false" t="normal">+A16+1</f>
        <v>5</v>
      </c>
      <c r="B17" s="49" t="n">
        <f aca="false" ca="false" dt2D="false" dtr="false" t="normal">+B16+1</f>
        <v>5</v>
      </c>
      <c r="C17" s="50" t="s">
        <v>59</v>
      </c>
      <c r="D17" s="50" t="s">
        <v>62</v>
      </c>
      <c r="E17" s="58" t="n">
        <f aca="false" ca="true" dt2D="false" dtr="false" t="normal">SUBTOTAL(9, F17:T17)</f>
        <v>4932632.9399999995</v>
      </c>
      <c r="F17" s="58" t="n"/>
      <c r="G17" s="58" t="n"/>
      <c r="H17" s="58" t="n"/>
      <c r="I17" s="58" t="n"/>
      <c r="J17" s="58" t="n"/>
      <c r="K17" s="58" t="n"/>
      <c r="L17" s="58" t="n"/>
      <c r="M17" s="58" t="n"/>
      <c r="N17" s="58" t="n"/>
      <c r="O17" s="58" t="n"/>
      <c r="P17" s="58" t="n"/>
      <c r="Q17" s="58" t="n">
        <v>2371208.29</v>
      </c>
      <c r="R17" s="58" t="n">
        <v>1984892.71</v>
      </c>
      <c r="S17" s="58" t="n">
        <v>198489.27</v>
      </c>
      <c r="T17" s="58" t="n">
        <v>378042.67</v>
      </c>
      <c r="U17" s="4" t="n">
        <f aca="false" ca="false" dt2D="false" dtr="false" t="normal">COUNTIF(F17:Q17, "&gt;0")</f>
        <v>1</v>
      </c>
      <c r="V17" s="4" t="n">
        <f aca="false" ca="false" dt2D="false" dtr="false" t="normal">COUNTIF(R17:T17, "&gt;0")</f>
        <v>3</v>
      </c>
      <c r="W17" s="4" t="n">
        <f aca="false" ca="false" dt2D="false" dtr="false" t="normal">+U17+V17</f>
        <v>4</v>
      </c>
    </row>
    <row customHeight="true" ht="12.75" outlineLevel="0" r="18">
      <c r="A18" s="49" t="n">
        <f aca="false" ca="false" dt2D="false" dtr="false" t="normal">+A17+1</f>
        <v>6</v>
      </c>
      <c r="B18" s="49" t="n">
        <f aca="false" ca="false" dt2D="false" dtr="false" t="normal">+B17+1</f>
        <v>6</v>
      </c>
      <c r="C18" s="50" t="s">
        <v>59</v>
      </c>
      <c r="D18" s="50" t="s">
        <v>64</v>
      </c>
      <c r="E18" s="58" t="n">
        <f aca="false" ca="true" dt2D="false" dtr="false" t="normal">SUBTOTAL(9, F18:T18)</f>
        <v>18590890.970000003</v>
      </c>
      <c r="F18" s="58" t="n">
        <v>10436880.95</v>
      </c>
      <c r="G18" s="58" t="n"/>
      <c r="H18" s="58" t="n">
        <v>3070463.56</v>
      </c>
      <c r="I18" s="58" t="n"/>
      <c r="J18" s="58" t="n"/>
      <c r="K18" s="58" t="n"/>
      <c r="L18" s="58" t="n"/>
      <c r="M18" s="58" t="n"/>
      <c r="N18" s="58" t="n"/>
      <c r="O18" s="58" t="n"/>
      <c r="P18" s="58" t="n"/>
      <c r="Q18" s="58" t="n"/>
      <c r="R18" s="58" t="n">
        <v>3866895.37</v>
      </c>
      <c r="S18" s="58" t="n">
        <v>416662.17</v>
      </c>
      <c r="T18" s="58" t="n">
        <v>799988.92</v>
      </c>
      <c r="U18" s="4" t="n">
        <f aca="false" ca="false" dt2D="false" dtr="false" t="normal">COUNTIF(F18:Q18, "&gt;0")</f>
        <v>2</v>
      </c>
      <c r="V18" s="4" t="n">
        <f aca="false" ca="false" dt2D="false" dtr="false" t="normal">COUNTIF(R18:T18, "&gt;0")</f>
        <v>3</v>
      </c>
      <c r="W18" s="4" t="n">
        <f aca="false" ca="false" dt2D="false" dtr="false" t="normal">+U18+V18</f>
        <v>5</v>
      </c>
    </row>
    <row customHeight="true" ht="12.75" outlineLevel="0" r="19">
      <c r="A19" s="49" t="n">
        <f aca="false" ca="false" dt2D="false" dtr="false" t="normal">+A18+1</f>
        <v>7</v>
      </c>
      <c r="B19" s="49" t="n">
        <f aca="false" ca="false" dt2D="false" dtr="false" t="normal">+B18+1</f>
        <v>7</v>
      </c>
      <c r="C19" s="50" t="s">
        <v>59</v>
      </c>
      <c r="D19" s="50" t="s">
        <v>66</v>
      </c>
      <c r="E19" s="58" t="n">
        <f aca="false" ca="true" dt2D="false" dtr="false" t="normal">SUBTOTAL(9, F19:T19)</f>
        <v>16829010.180000003</v>
      </c>
      <c r="F19" s="58" t="n"/>
      <c r="G19" s="58" t="n"/>
      <c r="H19" s="58" t="n"/>
      <c r="I19" s="58" t="n"/>
      <c r="J19" s="58" t="n"/>
      <c r="K19" s="58" t="n"/>
      <c r="L19" s="58" t="n"/>
      <c r="M19" s="58" t="n"/>
      <c r="N19" s="58" t="n"/>
      <c r="O19" s="58" t="n"/>
      <c r="P19" s="58" t="n"/>
      <c r="Q19" s="58" t="n">
        <v>11673633.71</v>
      </c>
      <c r="R19" s="58" t="n">
        <v>3994991.3</v>
      </c>
      <c r="S19" s="58" t="n">
        <v>399499.13</v>
      </c>
      <c r="T19" s="58" t="n">
        <v>760886.04</v>
      </c>
      <c r="U19" s="4" t="n">
        <f aca="false" ca="false" dt2D="false" dtr="false" t="normal">COUNTIF(F19:Q19, "&gt;0")</f>
        <v>1</v>
      </c>
      <c r="V19" s="4" t="n">
        <f aca="false" ca="false" dt2D="false" dtr="false" t="normal">COUNTIF(R19:T19, "&gt;0")</f>
        <v>3</v>
      </c>
      <c r="W19" s="4" t="n">
        <f aca="false" ca="false" dt2D="false" dtr="false" t="normal">+U19+V19</f>
        <v>4</v>
      </c>
    </row>
    <row customHeight="true" ht="12.75" outlineLevel="0" r="20">
      <c r="A20" s="49" t="n">
        <f aca="false" ca="false" dt2D="false" dtr="false" t="normal">+A19+1</f>
        <v>8</v>
      </c>
      <c r="B20" s="49" t="n">
        <f aca="false" ca="false" dt2D="false" dtr="false" t="normal">+B19+1</f>
        <v>8</v>
      </c>
      <c r="C20" s="50" t="s">
        <v>68</v>
      </c>
      <c r="D20" s="49" t="s">
        <v>69</v>
      </c>
      <c r="E20" s="58" t="n">
        <f aca="false" ca="false" dt2D="false" dtr="false" t="normal">SUM(F20:T20)</f>
        <v>21659976.610000003</v>
      </c>
      <c r="F20" s="58" t="n"/>
      <c r="G20" s="58" t="n"/>
      <c r="H20" s="58" t="n"/>
      <c r="I20" s="58" t="n"/>
      <c r="J20" s="58" t="n"/>
      <c r="K20" s="58" t="n"/>
      <c r="L20" s="58" t="n"/>
      <c r="M20" s="58" t="n"/>
      <c r="N20" s="58" t="n"/>
      <c r="O20" s="58" t="n"/>
      <c r="P20" s="58" t="n">
        <v>21362887.94</v>
      </c>
      <c r="Q20" s="58" t="n"/>
      <c r="R20" s="58" t="n"/>
      <c r="S20" s="58" t="n"/>
      <c r="T20" s="58" t="n">
        <v>297088.67</v>
      </c>
      <c r="U20" s="4" t="n">
        <f aca="false" ca="false" dt2D="false" dtr="false" t="normal">COUNTIF(F20:Q20, "&gt;0")</f>
        <v>1</v>
      </c>
      <c r="V20" s="4" t="n">
        <f aca="false" ca="false" dt2D="false" dtr="false" t="normal">COUNTIF(R20:T20, "&gt;0")</f>
        <v>1</v>
      </c>
      <c r="W20" s="4" t="n">
        <f aca="false" ca="false" dt2D="false" dtr="false" t="normal">+U20+V20</f>
        <v>2</v>
      </c>
    </row>
    <row customHeight="true" ht="12.75" outlineLevel="0" r="21">
      <c r="A21" s="49" t="n">
        <f aca="false" ca="false" dt2D="false" dtr="false" t="normal">+A20+1</f>
        <v>9</v>
      </c>
      <c r="B21" s="49" t="n">
        <f aca="false" ca="false" dt2D="false" dtr="false" t="normal">+B20+1</f>
        <v>9</v>
      </c>
      <c r="C21" s="50" t="s">
        <v>68</v>
      </c>
      <c r="D21" s="49" t="s">
        <v>70</v>
      </c>
      <c r="E21" s="58" t="n">
        <f aca="false" ca="true" dt2D="false" dtr="false" t="normal">SUBTOTAL(9, F21:T21)</f>
        <v>23863886.16</v>
      </c>
      <c r="F21" s="58" t="n"/>
      <c r="G21" s="58" t="n"/>
      <c r="H21" s="58" t="n"/>
      <c r="I21" s="58" t="n"/>
      <c r="J21" s="58" t="n"/>
      <c r="K21" s="58" t="n"/>
      <c r="L21" s="58" t="n"/>
      <c r="M21" s="58" t="n"/>
      <c r="N21" s="58" t="n"/>
      <c r="O21" s="58" t="n"/>
      <c r="P21" s="58" t="n">
        <v>20784347.1</v>
      </c>
      <c r="Q21" s="58" t="n"/>
      <c r="R21" s="58" t="n">
        <v>2386388.62</v>
      </c>
      <c r="S21" s="58" t="n">
        <v>238638.86</v>
      </c>
      <c r="T21" s="58" t="n">
        <v>454511.58</v>
      </c>
      <c r="U21" s="4" t="n">
        <f aca="false" ca="false" dt2D="false" dtr="false" t="normal">COUNTIF(F21:Q21, "&gt;0")</f>
        <v>1</v>
      </c>
      <c r="V21" s="4" t="n">
        <f aca="false" ca="false" dt2D="false" dtr="false" t="normal">COUNTIF(R21:T21, "&gt;0")</f>
        <v>3</v>
      </c>
      <c r="W21" s="4" t="n">
        <f aca="false" ca="false" dt2D="false" dtr="false" t="normal">+U21+V21</f>
        <v>4</v>
      </c>
    </row>
    <row customHeight="true" ht="12.75" outlineLevel="0" r="22">
      <c r="A22" s="49" t="n">
        <f aca="false" ca="false" dt2D="false" dtr="false" t="normal">+A21+1</f>
        <v>10</v>
      </c>
      <c r="B22" s="49" t="n">
        <f aca="false" ca="false" dt2D="false" dtr="false" t="normal">+B21+1</f>
        <v>10</v>
      </c>
      <c r="C22" s="50" t="s">
        <v>68</v>
      </c>
      <c r="D22" s="49" t="s">
        <v>72</v>
      </c>
      <c r="E22" s="58" t="n">
        <f aca="false" ca="true" dt2D="false" dtr="false" t="normal">SUBTOTAL(9, F22:T22)</f>
        <v>24902678.400000002</v>
      </c>
      <c r="F22" s="58" t="n"/>
      <c r="G22" s="58" t="n"/>
      <c r="H22" s="58" t="n"/>
      <c r="I22" s="58" t="n"/>
      <c r="J22" s="58" t="n"/>
      <c r="K22" s="58" t="n"/>
      <c r="L22" s="58" t="n"/>
      <c r="M22" s="58" t="n"/>
      <c r="N22" s="58" t="n"/>
      <c r="O22" s="58" t="n"/>
      <c r="P22" s="58" t="n">
        <v>21689087.37</v>
      </c>
      <c r="Q22" s="58" t="n"/>
      <c r="R22" s="58" t="n">
        <v>2490267.84</v>
      </c>
      <c r="S22" s="58" t="n">
        <v>249026.78</v>
      </c>
      <c r="T22" s="58" t="n">
        <v>474296.41</v>
      </c>
      <c r="U22" s="4" t="n">
        <f aca="false" ca="false" dt2D="false" dtr="false" t="normal">COUNTIF(F22:Q22, "&gt;0")</f>
        <v>1</v>
      </c>
      <c r="V22" s="4" t="n">
        <f aca="false" ca="false" dt2D="false" dtr="false" t="normal">COUNTIF(R22:T22, "&gt;0")</f>
        <v>3</v>
      </c>
      <c r="W22" s="4" t="n">
        <f aca="false" ca="false" dt2D="false" dtr="false" t="normal">+U22+V22</f>
        <v>4</v>
      </c>
    </row>
    <row customHeight="true" ht="12.75" outlineLevel="0" r="23">
      <c r="A23" s="49" t="n">
        <f aca="false" ca="false" dt2D="false" dtr="false" t="normal">+A22+1</f>
        <v>11</v>
      </c>
      <c r="B23" s="49" t="n">
        <f aca="false" ca="false" dt2D="false" dtr="false" t="normal">+B22+1</f>
        <v>11</v>
      </c>
      <c r="C23" s="50" t="s">
        <v>68</v>
      </c>
      <c r="D23" s="49" t="s">
        <v>74</v>
      </c>
      <c r="E23" s="58" t="n">
        <f aca="false" ca="false" dt2D="false" dtr="false" t="normal">SUM(F23:T23)</f>
        <v>6369730</v>
      </c>
      <c r="F23" s="58" t="n"/>
      <c r="G23" s="58" t="n"/>
      <c r="H23" s="58" t="n">
        <v>2251062.19</v>
      </c>
      <c r="I23" s="58" t="n"/>
      <c r="J23" s="58" t="n"/>
      <c r="K23" s="58" t="n"/>
      <c r="L23" s="58" t="n"/>
      <c r="M23" s="58" t="n"/>
      <c r="N23" s="58" t="n">
        <v>3333720.97</v>
      </c>
      <c r="O23" s="58" t="n"/>
      <c r="P23" s="58" t="n"/>
      <c r="Q23" s="58" t="n"/>
      <c r="R23" s="58" t="n">
        <v>599121.64</v>
      </c>
      <c r="S23" s="58" t="n">
        <v>63697.3</v>
      </c>
      <c r="T23" s="58" t="n">
        <v>122127.9</v>
      </c>
      <c r="U23" s="4" t="n">
        <f aca="false" ca="false" dt2D="false" dtr="false" t="normal">COUNTIF(F23:Q23, "&gt;0")</f>
        <v>2</v>
      </c>
      <c r="V23" s="4" t="n">
        <f aca="false" ca="false" dt2D="false" dtr="false" t="normal">COUNTIF(R23:T23, "&gt;0")</f>
        <v>3</v>
      </c>
      <c r="W23" s="4" t="n">
        <f aca="false" ca="false" dt2D="false" dtr="false" t="normal">+U23+V23</f>
        <v>5</v>
      </c>
    </row>
    <row customHeight="true" ht="12.75" outlineLevel="0" r="24">
      <c r="A24" s="49" t="n">
        <f aca="false" ca="false" dt2D="false" dtr="false" t="normal">+A23+1</f>
        <v>12</v>
      </c>
      <c r="B24" s="49" t="n">
        <f aca="false" ca="false" dt2D="false" dtr="false" t="normal">+B23+1</f>
        <v>12</v>
      </c>
      <c r="C24" s="50" t="s">
        <v>68</v>
      </c>
      <c r="D24" s="49" t="s">
        <v>76</v>
      </c>
      <c r="E24" s="58" t="n">
        <f aca="false" ca="false" dt2D="false" dtr="false" t="normal">SUM(F24:T24)</f>
        <v>5868814.88</v>
      </c>
      <c r="F24" s="58" t="n"/>
      <c r="G24" s="58" t="n"/>
      <c r="H24" s="58" t="n">
        <v>5868814.88</v>
      </c>
      <c r="I24" s="58" t="n"/>
      <c r="J24" s="58" t="n"/>
      <c r="K24" s="58" t="n"/>
      <c r="L24" s="58" t="n"/>
      <c r="M24" s="58" t="n">
        <v>0</v>
      </c>
      <c r="N24" s="58" t="n">
        <v>0</v>
      </c>
      <c r="O24" s="58" t="n">
        <v>0</v>
      </c>
      <c r="P24" s="58" t="n">
        <v>0</v>
      </c>
      <c r="Q24" s="58" t="n">
        <v>0</v>
      </c>
      <c r="R24" s="58" t="n"/>
      <c r="S24" s="58" t="n"/>
      <c r="T24" s="58" t="n"/>
      <c r="U24" s="4" t="n">
        <f aca="false" ca="false" dt2D="false" dtr="false" t="normal">COUNTIF(F24:Q24, "&gt;0")</f>
        <v>1</v>
      </c>
      <c r="V24" s="4" t="n">
        <f aca="false" ca="false" dt2D="false" dtr="false" t="normal">COUNTIF(R24:T24, "&gt;0")</f>
        <v>0</v>
      </c>
      <c r="W24" s="4" t="n">
        <f aca="false" ca="false" dt2D="false" dtr="false" t="normal">+U24+V24</f>
        <v>1</v>
      </c>
    </row>
    <row customHeight="true" ht="12.75" outlineLevel="0" r="25">
      <c r="A25" s="49" t="n">
        <f aca="false" ca="false" dt2D="false" dtr="false" t="normal">+A24+1</f>
        <v>13</v>
      </c>
      <c r="B25" s="49" t="n">
        <f aca="false" ca="false" dt2D="false" dtr="false" t="normal">+B24+1</f>
        <v>13</v>
      </c>
      <c r="C25" s="50" t="s">
        <v>68</v>
      </c>
      <c r="D25" s="49" t="s">
        <v>77</v>
      </c>
      <c r="E25" s="58" t="n">
        <f aca="false" ca="false" dt2D="false" dtr="false" t="normal">SUM(F25:T25)</f>
        <v>9713536.84</v>
      </c>
      <c r="F25" s="58" t="n"/>
      <c r="G25" s="58" t="n"/>
      <c r="H25" s="58" t="n"/>
      <c r="I25" s="58" t="n"/>
      <c r="J25" s="58" t="n"/>
      <c r="K25" s="58" t="n"/>
      <c r="L25" s="58" t="n"/>
      <c r="M25" s="58" t="n"/>
      <c r="N25" s="58" t="n">
        <v>4845500.01</v>
      </c>
      <c r="O25" s="58" t="n"/>
      <c r="P25" s="58" t="n"/>
      <c r="Q25" s="58" t="n"/>
      <c r="R25" s="58" t="n">
        <v>3759031.25</v>
      </c>
      <c r="S25" s="58" t="n">
        <v>381404.75</v>
      </c>
      <c r="T25" s="58" t="n">
        <v>727600.83</v>
      </c>
      <c r="U25" s="4" t="n">
        <f aca="false" ca="false" dt2D="false" dtr="false" t="normal">COUNTIF(F25:Q25, "&gt;0")</f>
        <v>1</v>
      </c>
      <c r="V25" s="4" t="n">
        <f aca="false" ca="false" dt2D="false" dtr="false" t="normal">COUNTIF(R25:T25, "&gt;0")</f>
        <v>3</v>
      </c>
      <c r="W25" s="4" t="n">
        <f aca="false" ca="false" dt2D="false" dtr="false" t="normal">+U25+V25</f>
        <v>4</v>
      </c>
    </row>
    <row customHeight="true" ht="12.75" outlineLevel="0" r="26">
      <c r="A26" s="49" t="n">
        <f aca="false" ca="false" dt2D="false" dtr="false" t="normal">+A25+1</f>
        <v>14</v>
      </c>
      <c r="B26" s="49" t="n">
        <f aca="false" ca="false" dt2D="false" dtr="false" t="normal">+B25+1</f>
        <v>14</v>
      </c>
      <c r="C26" s="50" t="s">
        <v>68</v>
      </c>
      <c r="D26" s="49" t="s">
        <v>78</v>
      </c>
      <c r="E26" s="58" t="n">
        <f aca="false" ca="false" dt2D="false" dtr="false" t="normal">SUM(F26:T26)</f>
        <v>26805524.230000004</v>
      </c>
      <c r="F26" s="58" t="n"/>
      <c r="G26" s="58" t="n"/>
      <c r="H26" s="58" t="n">
        <v>6510993.79</v>
      </c>
      <c r="I26" s="58" t="n"/>
      <c r="J26" s="58" t="n"/>
      <c r="K26" s="58" t="n"/>
      <c r="L26" s="58" t="n"/>
      <c r="M26" s="58" t="n"/>
      <c r="N26" s="58" t="n">
        <v>9642486.42</v>
      </c>
      <c r="O26" s="58" t="n"/>
      <c r="P26" s="58" t="n"/>
      <c r="Q26" s="58" t="n"/>
      <c r="R26" s="58" t="n">
        <v>8227997.05</v>
      </c>
      <c r="S26" s="58" t="n">
        <v>833747.87</v>
      </c>
      <c r="T26" s="58" t="n">
        <v>1590299.1</v>
      </c>
      <c r="U26" s="4" t="n">
        <f aca="false" ca="false" dt2D="false" dtr="false" t="normal">COUNTIF(F26:Q26, "&gt;0")</f>
        <v>2</v>
      </c>
      <c r="V26" s="4" t="n">
        <f aca="false" ca="false" dt2D="false" dtr="false" t="normal">COUNTIF(R26:T26, "&gt;0")</f>
        <v>3</v>
      </c>
      <c r="W26" s="4" t="n">
        <f aca="false" ca="false" dt2D="false" dtr="false" t="normal">+U26+V26</f>
        <v>5</v>
      </c>
    </row>
    <row customHeight="true" ht="12.75" outlineLevel="0" r="27">
      <c r="A27" s="49" t="n">
        <f aca="false" ca="false" dt2D="false" dtr="false" t="normal">+A26+1</f>
        <v>15</v>
      </c>
      <c r="B27" s="49" t="n">
        <f aca="false" ca="false" dt2D="false" dtr="false" t="normal">+B26+1</f>
        <v>15</v>
      </c>
      <c r="C27" s="50" t="s">
        <v>68</v>
      </c>
      <c r="D27" s="49" t="s">
        <v>79</v>
      </c>
      <c r="E27" s="58" t="n">
        <f aca="false" ca="false" dt2D="false" dtr="false" t="normal">SUM(F27:T27)</f>
        <v>7614224.85</v>
      </c>
      <c r="F27" s="58" t="n"/>
      <c r="G27" s="58" t="n"/>
      <c r="H27" s="58" t="n"/>
      <c r="I27" s="58" t="n"/>
      <c r="J27" s="58" t="n"/>
      <c r="K27" s="58" t="n"/>
      <c r="L27" s="58" t="n"/>
      <c r="M27" s="58" t="n"/>
      <c r="N27" s="58" t="n">
        <v>3798279.38</v>
      </c>
      <c r="O27" s="58" t="n"/>
      <c r="P27" s="58" t="n"/>
      <c r="Q27" s="58" t="n"/>
      <c r="R27" s="58" t="n">
        <v>2946620.74</v>
      </c>
      <c r="S27" s="58" t="n">
        <v>298974.67</v>
      </c>
      <c r="T27" s="58" t="n">
        <v>570350.06</v>
      </c>
      <c r="U27" s="4" t="n">
        <f aca="false" ca="false" dt2D="false" dtr="false" t="normal">COUNTIF(F27:Q27, "&gt;0")</f>
        <v>1</v>
      </c>
      <c r="V27" s="4" t="n">
        <f aca="false" ca="false" dt2D="false" dtr="false" t="normal">COUNTIF(R27:T27, "&gt;0")</f>
        <v>3</v>
      </c>
      <c r="W27" s="4" t="n">
        <f aca="false" ca="false" dt2D="false" dtr="false" t="normal">+U27+V27</f>
        <v>4</v>
      </c>
    </row>
    <row customHeight="true" ht="12.75" outlineLevel="0" r="28">
      <c r="A28" s="49" t="n">
        <f aca="false" ca="false" dt2D="false" dtr="false" t="normal">+A27+1</f>
        <v>16</v>
      </c>
      <c r="B28" s="49" t="n">
        <f aca="false" ca="false" dt2D="false" dtr="false" t="normal">+B27+1</f>
        <v>16</v>
      </c>
      <c r="C28" s="50" t="s">
        <v>68</v>
      </c>
      <c r="D28" s="49" t="s">
        <v>80</v>
      </c>
      <c r="E28" s="58" t="n">
        <f aca="false" ca="false" dt2D="false" dtr="false" t="normal">SUM(F28:T28)</f>
        <v>9546284.899999999</v>
      </c>
      <c r="F28" s="58" t="n"/>
      <c r="G28" s="58" t="n"/>
      <c r="H28" s="58" t="n">
        <v>2318768.37</v>
      </c>
      <c r="I28" s="58" t="n"/>
      <c r="J28" s="58" t="n"/>
      <c r="K28" s="58" t="n"/>
      <c r="L28" s="58" t="n"/>
      <c r="M28" s="58" t="n"/>
      <c r="N28" s="58" t="n">
        <v>3433990.76</v>
      </c>
      <c r="O28" s="58" t="n"/>
      <c r="P28" s="58" t="n"/>
      <c r="Q28" s="58" t="n"/>
      <c r="R28" s="58" t="n">
        <v>2930246.89</v>
      </c>
      <c r="S28" s="58" t="n">
        <v>296923.67</v>
      </c>
      <c r="T28" s="58" t="n">
        <v>566355.21</v>
      </c>
      <c r="U28" s="4" t="n">
        <f aca="false" ca="false" dt2D="false" dtr="false" t="normal">COUNTIF(F28:Q28, "&gt;0")</f>
        <v>2</v>
      </c>
      <c r="V28" s="4" t="n">
        <f aca="false" ca="false" dt2D="false" dtr="false" t="normal">COUNTIF(R28:T28, "&gt;0")</f>
        <v>3</v>
      </c>
      <c r="W28" s="4" t="n">
        <f aca="false" ca="false" dt2D="false" dtr="false" t="normal">+U28+V28</f>
        <v>5</v>
      </c>
    </row>
    <row customHeight="true" ht="12.75" outlineLevel="0" r="29">
      <c r="A29" s="49" t="n">
        <f aca="false" ca="false" dt2D="false" dtr="false" t="normal">+A28+1</f>
        <v>17</v>
      </c>
      <c r="B29" s="49" t="n">
        <f aca="false" ca="false" dt2D="false" dtr="false" t="normal">+B28+1</f>
        <v>17</v>
      </c>
      <c r="C29" s="50" t="s">
        <v>68</v>
      </c>
      <c r="D29" s="49" t="s">
        <v>81</v>
      </c>
      <c r="E29" s="58" t="n">
        <f aca="false" ca="false" dt2D="false" dtr="false" t="normal">SUM(F29:T29)</f>
        <v>15530736.269999998</v>
      </c>
      <c r="F29" s="58" t="n"/>
      <c r="G29" s="58" t="n"/>
      <c r="H29" s="58" t="n">
        <v>4443151.44</v>
      </c>
      <c r="I29" s="58" t="n"/>
      <c r="J29" s="58" t="n"/>
      <c r="K29" s="58" t="n"/>
      <c r="L29" s="58" t="n"/>
      <c r="M29" s="58" t="n"/>
      <c r="N29" s="58" t="n"/>
      <c r="O29" s="58" t="n">
        <v>9083405.44</v>
      </c>
      <c r="P29" s="58" t="n"/>
      <c r="Q29" s="58" t="n"/>
      <c r="R29" s="58" t="n">
        <v>1553073.63</v>
      </c>
      <c r="S29" s="58" t="n">
        <v>155307.36</v>
      </c>
      <c r="T29" s="58" t="n">
        <v>295798.4</v>
      </c>
      <c r="U29" s="4" t="n">
        <f aca="false" ca="false" dt2D="false" dtr="false" t="normal">COUNTIF(F29:Q29, "&gt;0")</f>
        <v>2</v>
      </c>
      <c r="V29" s="4" t="n">
        <f aca="false" ca="false" dt2D="false" dtr="false" t="normal">COUNTIF(R29:T29, "&gt;0")</f>
        <v>3</v>
      </c>
      <c r="W29" s="4" t="n">
        <f aca="false" ca="false" dt2D="false" dtr="false" t="normal">+U29+V29</f>
        <v>5</v>
      </c>
    </row>
    <row customHeight="true" ht="12.75" outlineLevel="0" r="30">
      <c r="A30" s="49" t="n">
        <f aca="false" ca="false" dt2D="false" dtr="false" t="normal">+A29+1</f>
        <v>18</v>
      </c>
      <c r="B30" s="49" t="n">
        <f aca="false" ca="false" dt2D="false" dtr="false" t="normal">+B29+1</f>
        <v>18</v>
      </c>
      <c r="C30" s="50" t="s">
        <v>68</v>
      </c>
      <c r="D30" s="49" t="s">
        <v>83</v>
      </c>
      <c r="E30" s="58" t="n">
        <f aca="false" ca="false" dt2D="false" dtr="false" t="normal">SUM(F30:T30)</f>
        <v>6962455.599999999</v>
      </c>
      <c r="F30" s="58" t="n"/>
      <c r="G30" s="58" t="n"/>
      <c r="H30" s="58" t="n"/>
      <c r="I30" s="58" t="n"/>
      <c r="J30" s="58" t="n"/>
      <c r="K30" s="58" t="n"/>
      <c r="L30" s="58" t="n"/>
      <c r="M30" s="58" t="n"/>
      <c r="N30" s="58" t="n">
        <v>3473150.85</v>
      </c>
      <c r="O30" s="58" t="n"/>
      <c r="P30" s="58" t="n"/>
      <c r="Q30" s="58" t="n"/>
      <c r="R30" s="58" t="n">
        <v>2694393.26</v>
      </c>
      <c r="S30" s="58" t="n">
        <v>273382.77</v>
      </c>
      <c r="T30" s="58" t="n">
        <v>521528.72</v>
      </c>
      <c r="U30" s="4" t="n">
        <f aca="false" ca="false" dt2D="false" dtr="false" t="normal">COUNTIF(F30:Q30, "&gt;0")</f>
        <v>1</v>
      </c>
      <c r="V30" s="4" t="n">
        <f aca="false" ca="false" dt2D="false" dtr="false" t="normal">COUNTIF(R30:T30, "&gt;0")</f>
        <v>3</v>
      </c>
      <c r="W30" s="4" t="n">
        <f aca="false" ca="false" dt2D="false" dtr="false" t="normal">+U30+V30</f>
        <v>4</v>
      </c>
    </row>
    <row customHeight="true" ht="12.75" outlineLevel="0" r="31">
      <c r="A31" s="49" t="n">
        <f aca="false" ca="false" dt2D="false" dtr="false" t="normal">+A30+1</f>
        <v>19</v>
      </c>
      <c r="B31" s="49" t="n">
        <f aca="false" ca="false" dt2D="false" dtr="false" t="normal">+B30+1</f>
        <v>19</v>
      </c>
      <c r="C31" s="50" t="s">
        <v>68</v>
      </c>
      <c r="D31" s="49" t="s">
        <v>84</v>
      </c>
      <c r="E31" s="58" t="n">
        <f aca="false" ca="false" dt2D="false" dtr="false" t="normal">SUM(F31:T31)</f>
        <v>20094580.270000003</v>
      </c>
      <c r="F31" s="58" t="n"/>
      <c r="G31" s="58" t="n"/>
      <c r="H31" s="58" t="n"/>
      <c r="I31" s="58" t="n"/>
      <c r="J31" s="58" t="n"/>
      <c r="K31" s="58" t="n"/>
      <c r="L31" s="58" t="n"/>
      <c r="M31" s="58" t="n"/>
      <c r="N31" s="58" t="n"/>
      <c r="O31" s="58" t="n">
        <v>13290126.3</v>
      </c>
      <c r="P31" s="58" t="n"/>
      <c r="Q31" s="58" t="n"/>
      <c r="R31" s="58" t="n">
        <v>5272890.26</v>
      </c>
      <c r="S31" s="58" t="n">
        <v>527289.03</v>
      </c>
      <c r="T31" s="58" t="n">
        <v>1004274.68</v>
      </c>
      <c r="U31" s="4" t="n">
        <f aca="false" ca="false" dt2D="false" dtr="false" t="normal">COUNTIF(F31:Q31, "&gt;0")</f>
        <v>1</v>
      </c>
      <c r="V31" s="4" t="n">
        <f aca="false" ca="false" dt2D="false" dtr="false" t="normal">COUNTIF(R31:T31, "&gt;0")</f>
        <v>3</v>
      </c>
      <c r="W31" s="4" t="n">
        <f aca="false" ca="false" dt2D="false" dtr="false" t="normal">+U31+V31</f>
        <v>4</v>
      </c>
    </row>
    <row customHeight="true" ht="12.75" outlineLevel="0" r="32">
      <c r="A32" s="49" t="n">
        <f aca="false" ca="false" dt2D="false" dtr="false" t="normal">+A31+1</f>
        <v>20</v>
      </c>
      <c r="B32" s="49" t="n">
        <f aca="false" ca="false" dt2D="false" dtr="false" t="normal">+B31+1</f>
        <v>20</v>
      </c>
      <c r="C32" s="50" t="s">
        <v>68</v>
      </c>
      <c r="D32" s="49" t="s">
        <v>86</v>
      </c>
      <c r="E32" s="58" t="n">
        <f aca="false" ca="false" dt2D="false" dtr="false" t="normal">SUM(F32:T32)</f>
        <v>21078634.209999997</v>
      </c>
      <c r="F32" s="58" t="n"/>
      <c r="G32" s="58" t="n"/>
      <c r="H32" s="58" t="n">
        <v>1009279.69</v>
      </c>
      <c r="I32" s="58" t="n"/>
      <c r="J32" s="58" t="n"/>
      <c r="K32" s="58" t="n"/>
      <c r="L32" s="58" t="n"/>
      <c r="M32" s="58" t="n"/>
      <c r="N32" s="58" t="n"/>
      <c r="O32" s="58" t="n">
        <v>13273442.54</v>
      </c>
      <c r="P32" s="58" t="n"/>
      <c r="Q32" s="58" t="n"/>
      <c r="R32" s="58" t="n">
        <v>5266270.93</v>
      </c>
      <c r="S32" s="58" t="n">
        <v>526627.09</v>
      </c>
      <c r="T32" s="58" t="n">
        <v>1003013.96</v>
      </c>
      <c r="U32" s="4" t="n">
        <f aca="false" ca="false" dt2D="false" dtr="false" t="normal">COUNTIF(F32:Q32, "&gt;0")</f>
        <v>2</v>
      </c>
      <c r="V32" s="4" t="n">
        <f aca="false" ca="false" dt2D="false" dtr="false" t="normal">COUNTIF(R32:T32, "&gt;0")</f>
        <v>3</v>
      </c>
      <c r="W32" s="4" t="n">
        <f aca="false" ca="false" dt2D="false" dtr="false" t="normal">+U32+V32</f>
        <v>5</v>
      </c>
    </row>
    <row customHeight="true" ht="12.75" outlineLevel="0" r="33">
      <c r="A33" s="49" t="n">
        <f aca="false" ca="false" dt2D="false" dtr="false" t="normal">+A32+1</f>
        <v>21</v>
      </c>
      <c r="B33" s="49" t="n">
        <f aca="false" ca="false" dt2D="false" dtr="false" t="normal">+B32+1</f>
        <v>21</v>
      </c>
      <c r="C33" s="50" t="s">
        <v>68</v>
      </c>
      <c r="D33" s="49" t="s">
        <v>87</v>
      </c>
      <c r="E33" s="58" t="n">
        <f aca="false" ca="false" dt2D="false" dtr="false" t="normal">SUM(F33:T33)</f>
        <v>32840560.189999998</v>
      </c>
      <c r="F33" s="58" t="n">
        <v>14707105.02</v>
      </c>
      <c r="G33" s="58" t="n">
        <v>7084890.53</v>
      </c>
      <c r="H33" s="58" t="n"/>
      <c r="I33" s="58" t="n">
        <v>4184964.88</v>
      </c>
      <c r="J33" s="58" t="n"/>
      <c r="K33" s="58" t="n"/>
      <c r="L33" s="58" t="n"/>
      <c r="M33" s="58" t="n"/>
      <c r="N33" s="58" t="n"/>
      <c r="O33" s="58" t="n"/>
      <c r="P33" s="58" t="n"/>
      <c r="Q33" s="58" t="n"/>
      <c r="R33" s="58" t="n">
        <v>5274952.4</v>
      </c>
      <c r="S33" s="58" t="n">
        <v>545607.43</v>
      </c>
      <c r="T33" s="58" t="n">
        <v>1043039.93</v>
      </c>
      <c r="U33" s="4" t="n">
        <f aca="false" ca="false" dt2D="false" dtr="false" t="normal">COUNTIF(F33:Q33, "&gt;0")</f>
        <v>3</v>
      </c>
      <c r="V33" s="4" t="n">
        <f aca="false" ca="false" dt2D="false" dtr="false" t="normal">COUNTIF(R33:T33, "&gt;0")</f>
        <v>3</v>
      </c>
      <c r="W33" s="4" t="n">
        <f aca="false" ca="false" dt2D="false" dtr="false" t="normal">+U33+V33</f>
        <v>6</v>
      </c>
    </row>
    <row customHeight="true" ht="12.75" outlineLevel="0" r="34">
      <c r="A34" s="49" t="n">
        <f aca="false" ca="false" dt2D="false" dtr="false" t="normal">+A33+1</f>
        <v>22</v>
      </c>
      <c r="B34" s="49" t="n">
        <f aca="false" ca="false" dt2D="false" dtr="false" t="normal">+B33+1</f>
        <v>22</v>
      </c>
      <c r="C34" s="50" t="s">
        <v>68</v>
      </c>
      <c r="D34" s="49" t="s">
        <v>88</v>
      </c>
      <c r="E34" s="58" t="n">
        <f aca="false" ca="false" dt2D="false" dtr="false" t="normal">SUM(F34:T34)</f>
        <v>35157628.9</v>
      </c>
      <c r="F34" s="58" t="n"/>
      <c r="G34" s="58" t="n"/>
      <c r="H34" s="58" t="n"/>
      <c r="I34" s="58" t="n"/>
      <c r="J34" s="58" t="n"/>
      <c r="K34" s="58" t="n"/>
      <c r="L34" s="58" t="n"/>
      <c r="M34" s="58" t="n"/>
      <c r="N34" s="58" t="n">
        <v>30964730.08</v>
      </c>
      <c r="O34" s="58" t="n"/>
      <c r="P34" s="58" t="n"/>
      <c r="Q34" s="58" t="n"/>
      <c r="R34" s="58" t="n">
        <v>3164186.6</v>
      </c>
      <c r="S34" s="58" t="n">
        <v>351576.29</v>
      </c>
      <c r="T34" s="58" t="n">
        <v>677135.93</v>
      </c>
      <c r="U34" s="4" t="n">
        <f aca="false" ca="false" dt2D="false" dtr="false" t="normal">COUNTIF(F34:Q34, "&gt;0")</f>
        <v>1</v>
      </c>
      <c r="V34" s="4" t="n">
        <f aca="false" ca="false" dt2D="false" dtr="false" t="normal">COUNTIF(R34:T34, "&gt;0")</f>
        <v>3</v>
      </c>
      <c r="W34" s="4" t="n">
        <f aca="false" ca="false" dt2D="false" dtr="false" t="normal">+U34+V34</f>
        <v>4</v>
      </c>
    </row>
    <row customHeight="true" ht="12.75" outlineLevel="0" r="35">
      <c r="A35" s="49" t="n">
        <f aca="false" ca="false" dt2D="false" dtr="false" t="normal">+A34+1</f>
        <v>23</v>
      </c>
      <c r="B35" s="49" t="n">
        <f aca="false" ca="false" dt2D="false" dtr="false" t="normal">+B34+1</f>
        <v>23</v>
      </c>
      <c r="C35" s="50" t="s">
        <v>68</v>
      </c>
      <c r="D35" s="49" t="s">
        <v>89</v>
      </c>
      <c r="E35" s="58" t="n">
        <f aca="false" ca="false" dt2D="false" dtr="false" t="normal">SUM(F35:T35)</f>
        <v>23586434.08</v>
      </c>
      <c r="F35" s="58" t="n"/>
      <c r="G35" s="58" t="n"/>
      <c r="H35" s="58" t="n"/>
      <c r="I35" s="58" t="n"/>
      <c r="J35" s="58" t="n"/>
      <c r="K35" s="58" t="n"/>
      <c r="L35" s="58" t="n"/>
      <c r="M35" s="58" t="n"/>
      <c r="N35" s="58" t="n">
        <v>20773515.95</v>
      </c>
      <c r="O35" s="58" t="n"/>
      <c r="P35" s="58" t="n"/>
      <c r="Q35" s="58" t="n"/>
      <c r="R35" s="58" t="n">
        <v>2122779.07</v>
      </c>
      <c r="S35" s="58" t="n">
        <v>235864.34</v>
      </c>
      <c r="T35" s="58" t="n">
        <v>454274.72</v>
      </c>
      <c r="U35" s="4" t="n">
        <f aca="false" ca="false" dt2D="false" dtr="false" t="normal">COUNTIF(F35:Q35, "&gt;0")</f>
        <v>1</v>
      </c>
      <c r="V35" s="4" t="n">
        <f aca="false" ca="false" dt2D="false" dtr="false" t="normal">COUNTIF(R35:T35, "&gt;0")</f>
        <v>3</v>
      </c>
      <c r="W35" s="4" t="n">
        <f aca="false" ca="false" dt2D="false" dtr="false" t="normal">+U35+V35</f>
        <v>4</v>
      </c>
    </row>
    <row customHeight="true" ht="12.75" outlineLevel="0" r="36">
      <c r="A36" s="49" t="n">
        <f aca="false" ca="false" dt2D="false" dtr="false" t="normal">+A35+1</f>
        <v>24</v>
      </c>
      <c r="B36" s="49" t="n">
        <f aca="false" ca="false" dt2D="false" dtr="false" t="normal">+B35+1</f>
        <v>24</v>
      </c>
      <c r="C36" s="50" t="s">
        <v>68</v>
      </c>
      <c r="D36" s="49" t="s">
        <v>90</v>
      </c>
      <c r="E36" s="58" t="n">
        <f aca="false" ca="false" dt2D="false" dtr="false" t="normal">SUM(F36:T36)</f>
        <v>5543373.76</v>
      </c>
      <c r="F36" s="58" t="n"/>
      <c r="G36" s="58" t="n"/>
      <c r="H36" s="58" t="n">
        <v>4828023.54</v>
      </c>
      <c r="I36" s="58" t="n"/>
      <c r="J36" s="58" t="n"/>
      <c r="K36" s="58" t="n"/>
      <c r="L36" s="58" t="n"/>
      <c r="M36" s="58" t="n"/>
      <c r="N36" s="58" t="n"/>
      <c r="O36" s="58" t="n"/>
      <c r="P36" s="58" t="n"/>
      <c r="Q36" s="58" t="n"/>
      <c r="R36" s="58" t="n">
        <v>554337.38</v>
      </c>
      <c r="S36" s="58" t="n">
        <v>55433.74</v>
      </c>
      <c r="T36" s="58" t="n">
        <v>105579.1</v>
      </c>
      <c r="U36" s="4" t="n">
        <f aca="false" ca="false" dt2D="false" dtr="false" t="normal">COUNTIF(F36:Q36, "&gt;0")</f>
        <v>1</v>
      </c>
      <c r="V36" s="4" t="n">
        <f aca="false" ca="false" dt2D="false" dtr="false" t="normal">COUNTIF(R36:T36, "&gt;0")</f>
        <v>3</v>
      </c>
      <c r="W36" s="4" t="n">
        <f aca="false" ca="false" dt2D="false" dtr="false" t="normal">+U36+V36</f>
        <v>4</v>
      </c>
    </row>
    <row customHeight="true" ht="12.75" outlineLevel="0" r="37">
      <c r="A37" s="49" t="n">
        <f aca="false" ca="false" dt2D="false" dtr="false" t="normal">+A36+1</f>
        <v>25</v>
      </c>
      <c r="B37" s="49" t="n">
        <f aca="false" ca="false" dt2D="false" dtr="false" t="normal">+B36+1</f>
        <v>25</v>
      </c>
      <c r="C37" s="50" t="s">
        <v>68</v>
      </c>
      <c r="D37" s="49" t="s">
        <v>91</v>
      </c>
      <c r="E37" s="58" t="n">
        <f aca="false" ca="false" dt2D="false" dtr="false" t="normal">SUM(F37:T37)</f>
        <v>4123863.01</v>
      </c>
      <c r="F37" s="58" t="n"/>
      <c r="G37" s="58" t="n">
        <v>0</v>
      </c>
      <c r="H37" s="58" t="n">
        <v>4123863.01</v>
      </c>
      <c r="I37" s="58" t="n">
        <v>0</v>
      </c>
      <c r="J37" s="58" t="n">
        <v>0</v>
      </c>
      <c r="K37" s="58" t="n"/>
      <c r="L37" s="58" t="n">
        <v>0</v>
      </c>
      <c r="M37" s="58" t="n">
        <v>0</v>
      </c>
      <c r="N37" s="58" t="n">
        <v>0</v>
      </c>
      <c r="O37" s="58" t="n">
        <v>0</v>
      </c>
      <c r="P37" s="58" t="n">
        <v>0</v>
      </c>
      <c r="Q37" s="58" t="n">
        <v>0</v>
      </c>
      <c r="R37" s="58" t="n"/>
      <c r="S37" s="58" t="n"/>
      <c r="T37" s="58" t="n"/>
      <c r="U37" s="4" t="n">
        <f aca="false" ca="false" dt2D="false" dtr="false" t="normal">COUNTIF(F37:Q37, "&gt;0")</f>
        <v>1</v>
      </c>
      <c r="V37" s="4" t="n">
        <f aca="false" ca="false" dt2D="false" dtr="false" t="normal">COUNTIF(R37:T37, "&gt;0")</f>
        <v>0</v>
      </c>
      <c r="W37" s="4" t="n">
        <f aca="false" ca="false" dt2D="false" dtr="false" t="normal">+U37+V37</f>
        <v>1</v>
      </c>
    </row>
    <row customHeight="true" ht="12.75" outlineLevel="0" r="38">
      <c r="A38" s="49" t="n">
        <f aca="false" ca="false" dt2D="false" dtr="false" t="normal">+A37+1</f>
        <v>26</v>
      </c>
      <c r="B38" s="49" t="n">
        <f aca="false" ca="false" dt2D="false" dtr="false" t="normal">+B37+1</f>
        <v>26</v>
      </c>
      <c r="C38" s="50" t="s">
        <v>68</v>
      </c>
      <c r="D38" s="49" t="s">
        <v>92</v>
      </c>
      <c r="E38" s="58" t="n">
        <f aca="false" ca="false" dt2D="false" dtr="false" t="normal">SUM(F38:T38)</f>
        <v>24464288.47</v>
      </c>
      <c r="F38" s="58" t="n">
        <v>0</v>
      </c>
      <c r="G38" s="58" t="n">
        <v>0</v>
      </c>
      <c r="H38" s="58" t="n">
        <v>0</v>
      </c>
      <c r="I38" s="58" t="n">
        <v>0</v>
      </c>
      <c r="J38" s="58" t="n">
        <v>0</v>
      </c>
      <c r="K38" s="58" t="n"/>
      <c r="L38" s="58" t="n"/>
      <c r="M38" s="58" t="n">
        <v>0</v>
      </c>
      <c r="N38" s="58" t="n">
        <v>0</v>
      </c>
      <c r="O38" s="58" t="n">
        <v>0</v>
      </c>
      <c r="P38" s="58" t="n">
        <v>24464288.47</v>
      </c>
      <c r="Q38" s="58" t="n">
        <v>0</v>
      </c>
      <c r="R38" s="58" t="n"/>
      <c r="S38" s="58" t="n"/>
      <c r="T38" s="58" t="n"/>
      <c r="U38" s="4" t="n">
        <f aca="false" ca="false" dt2D="false" dtr="false" t="normal">COUNTIF(F38:Q38, "&gt;0")</f>
        <v>1</v>
      </c>
      <c r="V38" s="4" t="n">
        <f aca="false" ca="false" dt2D="false" dtr="false" t="normal">COUNTIF(R38:T38, "&gt;0")</f>
        <v>0</v>
      </c>
      <c r="W38" s="4" t="n">
        <f aca="false" ca="false" dt2D="false" dtr="false" t="normal">+U38+V38</f>
        <v>1</v>
      </c>
    </row>
    <row customHeight="true" ht="12.75" outlineLevel="0" r="39">
      <c r="A39" s="49" t="n">
        <f aca="false" ca="false" dt2D="false" dtr="false" t="normal">+A38+1</f>
        <v>27</v>
      </c>
      <c r="B39" s="49" t="n">
        <f aca="false" ca="false" dt2D="false" dtr="false" t="normal">+B38+1</f>
        <v>27</v>
      </c>
      <c r="C39" s="50" t="s">
        <v>68</v>
      </c>
      <c r="D39" s="49" t="s">
        <v>93</v>
      </c>
      <c r="E39" s="58" t="n">
        <f aca="false" ca="false" dt2D="false" dtr="false" t="normal">SUM(F39:T39)</f>
        <v>29653815.019999996</v>
      </c>
      <c r="F39" s="58" t="n">
        <v>20279897.24</v>
      </c>
      <c r="G39" s="58" t="n"/>
      <c r="H39" s="58" t="n">
        <v>5992923.59</v>
      </c>
      <c r="I39" s="58" t="n"/>
      <c r="J39" s="58" t="n"/>
      <c r="K39" s="58" t="n"/>
      <c r="L39" s="58" t="n"/>
      <c r="M39" s="58" t="n"/>
      <c r="N39" s="58" t="n"/>
      <c r="O39" s="58" t="n"/>
      <c r="P39" s="58" t="n"/>
      <c r="Q39" s="58" t="n"/>
      <c r="R39" s="58" t="n">
        <v>2509922.66</v>
      </c>
      <c r="S39" s="58" t="n">
        <v>296538.15</v>
      </c>
      <c r="T39" s="58" t="n">
        <v>574533.38</v>
      </c>
      <c r="U39" s="4" t="n">
        <f aca="false" ca="false" dt2D="false" dtr="false" t="normal">COUNTIF(F39:Q39, "&gt;0")</f>
        <v>2</v>
      </c>
      <c r="V39" s="4" t="n">
        <f aca="false" ca="false" dt2D="false" dtr="false" t="normal">COUNTIF(R39:T39, "&gt;0")</f>
        <v>3</v>
      </c>
      <c r="W39" s="4" t="n">
        <f aca="false" ca="false" dt2D="false" dtr="false" t="normal">+U39+V39</f>
        <v>5</v>
      </c>
    </row>
    <row customFormat="true" customHeight="true" ht="12.75" outlineLevel="0" r="40" s="0">
      <c r="A40" s="49" t="n">
        <f aca="false" ca="false" dt2D="false" dtr="false" t="normal">+A39+1</f>
        <v>28</v>
      </c>
      <c r="B40" s="49" t="n">
        <f aca="false" ca="false" dt2D="false" dtr="false" t="normal">+B39+1</f>
        <v>28</v>
      </c>
      <c r="C40" s="50" t="s">
        <v>68</v>
      </c>
      <c r="D40" s="49" t="s">
        <v>95</v>
      </c>
      <c r="E40" s="58" t="n">
        <f aca="false" ca="false" dt2D="false" dtr="false" t="normal">SUM(F40:T40)</f>
        <v>7235604.54</v>
      </c>
      <c r="F40" s="58" t="n"/>
      <c r="G40" s="58" t="n">
        <v>3273146.77</v>
      </c>
      <c r="H40" s="58" t="n">
        <v>2417539.32</v>
      </c>
      <c r="I40" s="58" t="n">
        <v>1544918.45</v>
      </c>
      <c r="J40" s="58" t="n"/>
      <c r="K40" s="58" t="n"/>
      <c r="L40" s="58" t="n"/>
      <c r="M40" s="58" t="n"/>
      <c r="N40" s="58" t="n"/>
      <c r="O40" s="58" t="n"/>
      <c r="P40" s="58" t="n"/>
      <c r="Q40" s="58" t="n"/>
      <c r="R40" s="58" t="n"/>
      <c r="S40" s="58" t="n"/>
      <c r="T40" s="58" t="n"/>
      <c r="U40" s="4" t="n">
        <f aca="false" ca="false" dt2D="false" dtr="false" t="normal">COUNTIF(F40:Q40, "&gt;0")</f>
        <v>3</v>
      </c>
      <c r="V40" s="4" t="n">
        <f aca="false" ca="false" dt2D="false" dtr="false" t="normal">COUNTIF(R40:T40, "&gt;0")</f>
        <v>0</v>
      </c>
      <c r="W40" s="4" t="n">
        <f aca="false" ca="false" dt2D="false" dtr="false" t="normal">+U40+V40</f>
        <v>3</v>
      </c>
    </row>
    <row customFormat="true" customHeight="true" ht="12.75" outlineLevel="0" r="41" s="0">
      <c r="A41" s="49" t="n">
        <f aca="false" ca="false" dt2D="false" dtr="false" t="normal">+A40+1</f>
        <v>29</v>
      </c>
      <c r="B41" s="49" t="n">
        <f aca="false" ca="false" dt2D="false" dtr="false" t="normal">+B40+1</f>
        <v>29</v>
      </c>
      <c r="C41" s="50" t="s">
        <v>68</v>
      </c>
      <c r="D41" s="49" t="s">
        <v>96</v>
      </c>
      <c r="E41" s="58" t="n">
        <f aca="false" ca="false" dt2D="false" dtr="false" t="normal">SUM(F41:T41)</f>
        <v>9892552.73</v>
      </c>
      <c r="F41" s="58" t="n">
        <v>6480351.24</v>
      </c>
      <c r="G41" s="58" t="n"/>
      <c r="H41" s="58" t="n"/>
      <c r="I41" s="58" t="n"/>
      <c r="J41" s="58" t="n"/>
      <c r="K41" s="58" t="n"/>
      <c r="L41" s="58" t="n"/>
      <c r="M41" s="58" t="n"/>
      <c r="N41" s="58" t="n"/>
      <c r="O41" s="58" t="n">
        <v>3412201.49</v>
      </c>
      <c r="P41" s="58" t="n"/>
      <c r="Q41" s="58" t="n"/>
      <c r="R41" s="58" t="n"/>
      <c r="S41" s="58" t="n"/>
      <c r="T41" s="58" t="n"/>
      <c r="U41" s="4" t="n">
        <f aca="false" ca="false" dt2D="false" dtr="false" t="normal">COUNTIF(F41:Q41, "&gt;0")</f>
        <v>2</v>
      </c>
      <c r="V41" s="4" t="n">
        <f aca="false" ca="false" dt2D="false" dtr="false" t="normal">COUNTIF(R41:T41, "&gt;0")</f>
        <v>0</v>
      </c>
      <c r="W41" s="4" t="n">
        <f aca="false" ca="false" dt2D="false" dtr="false" t="normal">+U41+V41</f>
        <v>2</v>
      </c>
    </row>
    <row customHeight="true" ht="12.75" outlineLevel="0" r="42">
      <c r="A42" s="49" t="n">
        <f aca="false" ca="false" dt2D="false" dtr="false" t="normal">+A41+1</f>
        <v>30</v>
      </c>
      <c r="B42" s="49" t="n">
        <f aca="false" ca="false" dt2D="false" dtr="false" t="normal">+B41+1</f>
        <v>30</v>
      </c>
      <c r="C42" s="50" t="s">
        <v>68</v>
      </c>
      <c r="D42" s="49" t="s">
        <v>97</v>
      </c>
      <c r="E42" s="58" t="n">
        <f aca="false" ca="true" dt2D="false" dtr="false" t="normal">SUBTOTAL(9, F42:T42)</f>
        <v>26895182.139999997</v>
      </c>
      <c r="F42" s="58" t="n"/>
      <c r="G42" s="58" t="n"/>
      <c r="H42" s="58" t="n"/>
      <c r="I42" s="58" t="n"/>
      <c r="J42" s="58" t="n"/>
      <c r="K42" s="58" t="n"/>
      <c r="L42" s="58" t="n"/>
      <c r="M42" s="58" t="n"/>
      <c r="N42" s="58" t="n">
        <v>7024372.45</v>
      </c>
      <c r="O42" s="58" t="n">
        <v>11160201.03</v>
      </c>
      <c r="P42" s="58" t="n"/>
      <c r="Q42" s="58" t="n"/>
      <c r="R42" s="58" t="n">
        <v>6730728.7</v>
      </c>
      <c r="S42" s="58" t="n">
        <v>681048.4</v>
      </c>
      <c r="T42" s="58" t="n">
        <v>1298831.56</v>
      </c>
      <c r="U42" s="4" t="n">
        <f aca="false" ca="false" dt2D="false" dtr="false" t="normal">COUNTIF(F42:Q42, "&gt;0")</f>
        <v>2</v>
      </c>
      <c r="V42" s="4" t="n">
        <f aca="false" ca="false" dt2D="false" dtr="false" t="normal">COUNTIF(R42:T42, "&gt;0")</f>
        <v>3</v>
      </c>
      <c r="W42" s="4" t="n">
        <f aca="false" ca="false" dt2D="false" dtr="false" t="normal">+U42+V42</f>
        <v>5</v>
      </c>
    </row>
    <row customHeight="true" ht="12.75" outlineLevel="0" r="43">
      <c r="A43" s="49" t="n">
        <f aca="false" ca="false" dt2D="false" dtr="false" t="normal">+A42+1</f>
        <v>31</v>
      </c>
      <c r="B43" s="49" t="n">
        <f aca="false" ca="false" dt2D="false" dtr="false" t="normal">+B42+1</f>
        <v>31</v>
      </c>
      <c r="C43" s="50" t="s">
        <v>68</v>
      </c>
      <c r="D43" s="49" t="s">
        <v>99</v>
      </c>
      <c r="E43" s="58" t="n">
        <f aca="false" ca="true" dt2D="false" dtr="false" t="normal">SUBTOTAL(9, F43:T43)</f>
        <v>13784968.58</v>
      </c>
      <c r="F43" s="58" t="n"/>
      <c r="G43" s="58" t="n"/>
      <c r="H43" s="58" t="n"/>
      <c r="I43" s="58" t="n"/>
      <c r="J43" s="58" t="n"/>
      <c r="K43" s="58" t="n"/>
      <c r="L43" s="58" t="n"/>
      <c r="M43" s="58" t="n"/>
      <c r="N43" s="58" t="n"/>
      <c r="O43" s="58" t="n">
        <v>9355772.93</v>
      </c>
      <c r="P43" s="58" t="n"/>
      <c r="Q43" s="58" t="n"/>
      <c r="R43" s="58" t="n">
        <v>3370598.72</v>
      </c>
      <c r="S43" s="58" t="n">
        <v>362575.43</v>
      </c>
      <c r="T43" s="58" t="n">
        <v>696021.5</v>
      </c>
      <c r="U43" s="4" t="n">
        <f aca="false" ca="false" dt2D="false" dtr="false" t="normal">COUNTIF(F43:Q43, "&gt;0")</f>
        <v>1</v>
      </c>
      <c r="V43" s="4" t="n">
        <f aca="false" ca="false" dt2D="false" dtr="false" t="normal">COUNTIF(R43:T43, "&gt;0")</f>
        <v>3</v>
      </c>
      <c r="W43" s="4" t="n">
        <f aca="false" ca="false" dt2D="false" dtr="false" t="normal">+U43+V43</f>
        <v>4</v>
      </c>
    </row>
    <row customHeight="true" ht="12.75" outlineLevel="0" r="44">
      <c r="A44" s="49" t="n">
        <f aca="false" ca="false" dt2D="false" dtr="false" t="normal">+A43+1</f>
        <v>32</v>
      </c>
      <c r="B44" s="49" t="n">
        <f aca="false" ca="false" dt2D="false" dtr="false" t="normal">+B43+1</f>
        <v>32</v>
      </c>
      <c r="C44" s="50" t="s">
        <v>68</v>
      </c>
      <c r="D44" s="49" t="s">
        <v>100</v>
      </c>
      <c r="E44" s="58" t="n">
        <f aca="false" ca="true" dt2D="false" dtr="false" t="normal">SUBTOTAL(9, F44:T44)</f>
        <v>21699581.67</v>
      </c>
      <c r="F44" s="58" t="n">
        <v>10634514.23</v>
      </c>
      <c r="G44" s="58" t="n"/>
      <c r="H44" s="58" t="n">
        <v>3142611.15</v>
      </c>
      <c r="I44" s="58" t="n"/>
      <c r="J44" s="58" t="n"/>
      <c r="K44" s="58" t="n"/>
      <c r="L44" s="58" t="n"/>
      <c r="M44" s="58" t="n"/>
      <c r="N44" s="58" t="n"/>
      <c r="O44" s="58" t="n"/>
      <c r="P44" s="58" t="n"/>
      <c r="Q44" s="58" t="n"/>
      <c r="R44" s="58" t="n">
        <v>6098831.48</v>
      </c>
      <c r="S44" s="58" t="n">
        <v>626608.03</v>
      </c>
      <c r="T44" s="58" t="n">
        <v>1197016.78</v>
      </c>
      <c r="U44" s="4" t="n">
        <f aca="false" ca="false" dt2D="false" dtr="false" t="normal">COUNTIF(F44:Q44, "&gt;0")</f>
        <v>2</v>
      </c>
      <c r="V44" s="4" t="n">
        <f aca="false" ca="false" dt2D="false" dtr="false" t="normal">COUNTIF(R44:T44, "&gt;0")</f>
        <v>3</v>
      </c>
      <c r="W44" s="4" t="n">
        <f aca="false" ca="false" dt2D="false" dtr="false" t="normal">+U44+V44</f>
        <v>5</v>
      </c>
    </row>
    <row customHeight="true" ht="12.75" outlineLevel="0" r="45">
      <c r="A45" s="49" t="n">
        <f aca="false" ca="false" dt2D="false" dtr="false" t="normal">+A44+1</f>
        <v>33</v>
      </c>
      <c r="B45" s="49" t="n">
        <f aca="false" ca="false" dt2D="false" dtr="false" t="normal">+B44+1</f>
        <v>33</v>
      </c>
      <c r="C45" s="50" t="s">
        <v>68</v>
      </c>
      <c r="D45" s="49" t="s">
        <v>101</v>
      </c>
      <c r="E45" s="58" t="n">
        <f aca="false" ca="true" dt2D="false" dtr="false" t="normal">SUBTOTAL(9, F45:T45)</f>
        <v>33324169.320000004</v>
      </c>
      <c r="F45" s="58" t="n">
        <v>27365678.8</v>
      </c>
      <c r="G45" s="58" t="n"/>
      <c r="H45" s="58" t="n">
        <v>0</v>
      </c>
      <c r="I45" s="58" t="n"/>
      <c r="J45" s="58" t="n"/>
      <c r="K45" s="58" t="n"/>
      <c r="L45" s="58" t="n"/>
      <c r="M45" s="58" t="n"/>
      <c r="N45" s="58" t="n"/>
      <c r="O45" s="58" t="n"/>
      <c r="P45" s="58" t="n"/>
      <c r="Q45" s="58" t="n"/>
      <c r="R45" s="58" t="n">
        <v>4480468.83</v>
      </c>
      <c r="S45" s="58" t="n">
        <v>504682.78</v>
      </c>
      <c r="T45" s="58" t="n">
        <v>973338.91</v>
      </c>
      <c r="U45" s="4" t="n">
        <f aca="false" ca="false" dt2D="false" dtr="false" t="normal">COUNTIF(F45:Q45, "&gt;0")</f>
        <v>1</v>
      </c>
      <c r="V45" s="4" t="n">
        <f aca="false" ca="false" dt2D="false" dtr="false" t="normal">COUNTIF(R45:T45, "&gt;0")</f>
        <v>3</v>
      </c>
      <c r="W45" s="4" t="n">
        <f aca="false" ca="false" dt2D="false" dtr="false" t="normal">+U45+V45</f>
        <v>4</v>
      </c>
    </row>
    <row customHeight="true" ht="12.75" outlineLevel="0" r="46">
      <c r="A46" s="49" t="n">
        <f aca="false" ca="false" dt2D="false" dtr="false" t="normal">+A45+1</f>
        <v>34</v>
      </c>
      <c r="B46" s="49" t="n">
        <f aca="false" ca="false" dt2D="false" dtr="false" t="normal">+B45+1</f>
        <v>34</v>
      </c>
      <c r="C46" s="50" t="s">
        <v>68</v>
      </c>
      <c r="D46" s="49" t="s">
        <v>103</v>
      </c>
      <c r="E46" s="58" t="n">
        <f aca="false" ca="true" dt2D="false" dtr="false" t="normal">SUBTOTAL(9, F46:T46)</f>
        <v>21041489.53</v>
      </c>
      <c r="F46" s="58" t="n">
        <v>12141006.79</v>
      </c>
      <c r="G46" s="58" t="n"/>
      <c r="H46" s="58" t="n">
        <v>3571806.46</v>
      </c>
      <c r="I46" s="58" t="n"/>
      <c r="J46" s="58" t="n"/>
      <c r="K46" s="58" t="n"/>
      <c r="L46" s="58" t="n"/>
      <c r="M46" s="58" t="n"/>
      <c r="N46" s="58" t="n"/>
      <c r="O46" s="58" t="n"/>
      <c r="P46" s="58" t="n"/>
      <c r="Q46" s="58" t="n"/>
      <c r="R46" s="58" t="n">
        <v>4093150.54</v>
      </c>
      <c r="S46" s="58" t="n">
        <v>424267.03</v>
      </c>
      <c r="T46" s="58" t="n">
        <v>811258.71</v>
      </c>
      <c r="U46" s="4" t="n">
        <f aca="false" ca="false" dt2D="false" dtr="false" t="normal">COUNTIF(F46:Q46, "&gt;0")</f>
        <v>2</v>
      </c>
      <c r="V46" s="4" t="n">
        <f aca="false" ca="false" dt2D="false" dtr="false" t="normal">COUNTIF(R46:T46, "&gt;0")</f>
        <v>3</v>
      </c>
      <c r="W46" s="4" t="n">
        <f aca="false" ca="false" dt2D="false" dtr="false" t="normal">+U46+V46</f>
        <v>5</v>
      </c>
    </row>
    <row customHeight="true" ht="12.75" outlineLevel="0" r="47">
      <c r="A47" s="49" t="n">
        <f aca="false" ca="false" dt2D="false" dtr="false" t="normal">+A46+1</f>
        <v>35</v>
      </c>
      <c r="B47" s="49" t="n">
        <f aca="false" ca="false" dt2D="false" dtr="false" t="normal">+B46+1</f>
        <v>35</v>
      </c>
      <c r="C47" s="50" t="s">
        <v>68</v>
      </c>
      <c r="D47" s="49" t="s">
        <v>104</v>
      </c>
      <c r="E47" s="58" t="n">
        <f aca="false" ca="true" dt2D="false" dtr="false" t="normal">SUBTOTAL(9, F47:T47)</f>
        <v>26644732.9</v>
      </c>
      <c r="F47" s="58" t="n"/>
      <c r="G47" s="58" t="n"/>
      <c r="H47" s="58" t="n"/>
      <c r="I47" s="58" t="n"/>
      <c r="J47" s="58" t="n"/>
      <c r="K47" s="58" t="n"/>
      <c r="L47" s="58" t="n"/>
      <c r="M47" s="58" t="n"/>
      <c r="N47" s="58" t="n">
        <v>20704954.9</v>
      </c>
      <c r="O47" s="58" t="n"/>
      <c r="P47" s="58" t="n"/>
      <c r="Q47" s="58" t="n"/>
      <c r="R47" s="58" t="n">
        <v>4546025.54</v>
      </c>
      <c r="S47" s="58" t="n">
        <v>478111.14</v>
      </c>
      <c r="T47" s="58" t="n">
        <v>915641.32</v>
      </c>
      <c r="U47" s="4" t="n">
        <f aca="false" ca="false" dt2D="false" dtr="false" t="normal">COUNTIF(F47:Q47, "&gt;0")</f>
        <v>1</v>
      </c>
      <c r="V47" s="4" t="n">
        <f aca="false" ca="false" dt2D="false" dtr="false" t="normal">COUNTIF(R47:T47, "&gt;0")</f>
        <v>3</v>
      </c>
      <c r="W47" s="4" t="n">
        <f aca="false" ca="false" dt2D="false" dtr="false" t="normal">+U47+V47</f>
        <v>4</v>
      </c>
    </row>
    <row customHeight="true" ht="12.75" outlineLevel="0" r="48">
      <c r="A48" s="49" t="n">
        <f aca="false" ca="false" dt2D="false" dtr="false" t="normal">+A47+1</f>
        <v>36</v>
      </c>
      <c r="B48" s="49" t="n">
        <f aca="false" ca="false" dt2D="false" dtr="false" t="normal">+B47+1</f>
        <v>36</v>
      </c>
      <c r="C48" s="50" t="s">
        <v>68</v>
      </c>
      <c r="D48" s="49" t="s">
        <v>105</v>
      </c>
      <c r="E48" s="58" t="n">
        <f aca="false" ca="true" dt2D="false" dtr="false" t="normal">SUBTOTAL(9, F48:T48)</f>
        <v>26832997.57</v>
      </c>
      <c r="F48" s="58" t="n"/>
      <c r="G48" s="58" t="n"/>
      <c r="H48" s="58" t="n"/>
      <c r="I48" s="58" t="n"/>
      <c r="J48" s="58" t="n"/>
      <c r="K48" s="58" t="n"/>
      <c r="L48" s="58" t="n"/>
      <c r="M48" s="58" t="n"/>
      <c r="N48" s="58" t="n">
        <v>20851250.66</v>
      </c>
      <c r="O48" s="58" t="n"/>
      <c r="P48" s="58" t="n"/>
      <c r="Q48" s="58" t="n"/>
      <c r="R48" s="58" t="n">
        <v>4578146.56</v>
      </c>
      <c r="S48" s="58" t="n">
        <v>481489.35</v>
      </c>
      <c r="T48" s="58" t="n">
        <v>922111</v>
      </c>
      <c r="U48" s="4" t="n">
        <f aca="false" ca="false" dt2D="false" dtr="false" t="normal">COUNTIF(F48:Q48, "&gt;0")</f>
        <v>1</v>
      </c>
      <c r="V48" s="4" t="n">
        <f aca="false" ca="false" dt2D="false" dtr="false" t="normal">COUNTIF(R48:T48, "&gt;0")</f>
        <v>3</v>
      </c>
      <c r="W48" s="4" t="n">
        <f aca="false" ca="false" dt2D="false" dtr="false" t="normal">+U48+V48</f>
        <v>4</v>
      </c>
    </row>
    <row customHeight="true" ht="12.75" outlineLevel="0" r="49">
      <c r="A49" s="49" t="n">
        <f aca="false" ca="false" dt2D="false" dtr="false" t="normal">+A48+1</f>
        <v>37</v>
      </c>
      <c r="B49" s="49" t="n">
        <f aca="false" ca="false" dt2D="false" dtr="false" t="normal">+B48+1</f>
        <v>37</v>
      </c>
      <c r="C49" s="50" t="s">
        <v>68</v>
      </c>
      <c r="D49" s="49" t="s">
        <v>106</v>
      </c>
      <c r="E49" s="58" t="n">
        <f aca="false" ca="true" dt2D="false" dtr="false" t="normal">SUBTOTAL(9, F49:T49)</f>
        <v>16611801.68</v>
      </c>
      <c r="F49" s="58" t="n">
        <v>13125602.44</v>
      </c>
      <c r="G49" s="58" t="n"/>
      <c r="H49" s="58" t="n">
        <v>0</v>
      </c>
      <c r="I49" s="58" t="n"/>
      <c r="J49" s="58" t="n"/>
      <c r="K49" s="58" t="n"/>
      <c r="L49" s="58" t="n"/>
      <c r="M49" s="58" t="n"/>
      <c r="N49" s="58" t="n"/>
      <c r="O49" s="58" t="n"/>
      <c r="P49" s="58" t="n"/>
      <c r="Q49" s="58" t="n"/>
      <c r="R49" s="58" t="n">
        <v>2662452.56</v>
      </c>
      <c r="S49" s="58" t="n">
        <v>282409.79</v>
      </c>
      <c r="T49" s="58" t="n">
        <v>541336.89</v>
      </c>
      <c r="U49" s="4" t="n">
        <f aca="false" ca="false" dt2D="false" dtr="false" t="normal">COUNTIF(F49:Q49, "&gt;0")</f>
        <v>1</v>
      </c>
      <c r="V49" s="4" t="n">
        <f aca="false" ca="false" dt2D="false" dtr="false" t="normal">COUNTIF(R49:T49, "&gt;0")</f>
        <v>3</v>
      </c>
      <c r="W49" s="4" t="n">
        <f aca="false" ca="false" dt2D="false" dtr="false" t="normal">+U49+V49</f>
        <v>4</v>
      </c>
    </row>
    <row customHeight="true" ht="12.75" outlineLevel="0" r="50">
      <c r="A50" s="49" t="n">
        <f aca="false" ca="false" dt2D="false" dtr="false" t="normal">+A49+1</f>
        <v>38</v>
      </c>
      <c r="B50" s="49" t="n">
        <f aca="false" ca="false" dt2D="false" dtr="false" t="normal">+B49+1</f>
        <v>38</v>
      </c>
      <c r="C50" s="50" t="s">
        <v>68</v>
      </c>
      <c r="D50" s="49" t="s">
        <v>108</v>
      </c>
      <c r="E50" s="58" t="n">
        <f aca="false" ca="true" dt2D="false" dtr="false" t="normal">SUBTOTAL(9, F50:T50)</f>
        <v>14231760.129999999</v>
      </c>
      <c r="F50" s="58" t="n"/>
      <c r="G50" s="58" t="n">
        <v>7085856.54</v>
      </c>
      <c r="H50" s="58" t="n"/>
      <c r="I50" s="58" t="n"/>
      <c r="J50" s="58" t="n"/>
      <c r="K50" s="58" t="n"/>
      <c r="L50" s="58" t="n"/>
      <c r="M50" s="58" t="n"/>
      <c r="N50" s="58" t="n"/>
      <c r="O50" s="58" t="n"/>
      <c r="P50" s="58" t="n"/>
      <c r="Q50" s="58" t="n"/>
      <c r="R50" s="58" t="n">
        <v>5479178.93</v>
      </c>
      <c r="S50" s="58" t="n">
        <v>572044.86</v>
      </c>
      <c r="T50" s="58" t="n">
        <v>1094679.8</v>
      </c>
      <c r="U50" s="4" t="n">
        <f aca="false" ca="false" dt2D="false" dtr="false" t="normal">COUNTIF(F50:Q50, "&gt;0")</f>
        <v>1</v>
      </c>
      <c r="V50" s="4" t="n">
        <f aca="false" ca="false" dt2D="false" dtr="false" t="normal">COUNTIF(R50:T50, "&gt;0")</f>
        <v>3</v>
      </c>
      <c r="W50" s="4" t="n">
        <f aca="false" ca="false" dt2D="false" dtr="false" t="normal">+U50+V50</f>
        <v>4</v>
      </c>
    </row>
    <row customHeight="true" ht="12.75" outlineLevel="0" r="51">
      <c r="A51" s="49" t="n">
        <f aca="false" ca="false" dt2D="false" dtr="false" t="normal">+A50+1</f>
        <v>39</v>
      </c>
      <c r="B51" s="49" t="n">
        <f aca="false" ca="false" dt2D="false" dtr="false" t="normal">+B50+1</f>
        <v>39</v>
      </c>
      <c r="C51" s="50" t="s">
        <v>68</v>
      </c>
      <c r="D51" s="49" t="s">
        <v>109</v>
      </c>
      <c r="E51" s="58" t="n">
        <f aca="false" ca="true" dt2D="false" dtr="false" t="normal">SUBTOTAL(9, F51:T51)</f>
        <v>17261443.22</v>
      </c>
      <c r="F51" s="58" t="n">
        <v>11046581</v>
      </c>
      <c r="G51" s="58" t="n"/>
      <c r="H51" s="58" t="n">
        <v>0</v>
      </c>
      <c r="I51" s="58" t="n"/>
      <c r="J51" s="58" t="n"/>
      <c r="K51" s="58" t="n"/>
      <c r="L51" s="58" t="n"/>
      <c r="M51" s="58" t="n"/>
      <c r="N51" s="58" t="n"/>
      <c r="O51" s="58" t="n"/>
      <c r="P51" s="58" t="n"/>
      <c r="Q51" s="58" t="n"/>
      <c r="R51" s="58" t="n">
        <v>4742785.09</v>
      </c>
      <c r="S51" s="58" t="n">
        <v>504576.65</v>
      </c>
      <c r="T51" s="58" t="n">
        <v>967500.48</v>
      </c>
      <c r="U51" s="4" t="n">
        <f aca="false" ca="false" dt2D="false" dtr="false" t="normal">COUNTIF(F51:Q51, "&gt;0")</f>
        <v>1</v>
      </c>
      <c r="V51" s="4" t="n">
        <f aca="false" ca="false" dt2D="false" dtr="false" t="normal">COUNTIF(R51:T51, "&gt;0")</f>
        <v>3</v>
      </c>
      <c r="W51" s="4" t="n">
        <f aca="false" ca="false" dt2D="false" dtr="false" t="normal">+U51+V51</f>
        <v>4</v>
      </c>
    </row>
    <row customHeight="true" ht="12.75" outlineLevel="0" r="52">
      <c r="A52" s="49" t="n">
        <f aca="false" ca="false" dt2D="false" dtr="false" t="normal">+A51+1</f>
        <v>40</v>
      </c>
      <c r="B52" s="49" t="n">
        <f aca="false" ca="false" dt2D="false" dtr="false" t="normal">+B51+1</f>
        <v>40</v>
      </c>
      <c r="C52" s="50" t="s">
        <v>68</v>
      </c>
      <c r="D52" s="49" t="s">
        <v>110</v>
      </c>
      <c r="E52" s="58" t="n">
        <f aca="false" ca="true" dt2D="false" dtr="false" t="normal">SUBTOTAL(9, F52:T52)</f>
        <v>19169517.18</v>
      </c>
      <c r="F52" s="58" t="n">
        <v>15361831.04</v>
      </c>
      <c r="G52" s="58" t="n"/>
      <c r="H52" s="58" t="n">
        <v>0</v>
      </c>
      <c r="I52" s="58" t="n"/>
      <c r="J52" s="58" t="n"/>
      <c r="K52" s="58" t="n"/>
      <c r="L52" s="58" t="n"/>
      <c r="M52" s="58" t="n"/>
      <c r="N52" s="58" t="n"/>
      <c r="O52" s="58" t="n"/>
      <c r="P52" s="58" t="n"/>
      <c r="Q52" s="58" t="n"/>
      <c r="R52" s="58" t="n">
        <v>2904922.96</v>
      </c>
      <c r="S52" s="58" t="n">
        <v>309410.8</v>
      </c>
      <c r="T52" s="58" t="n">
        <v>593352.38</v>
      </c>
      <c r="U52" s="4" t="n">
        <f aca="false" ca="false" dt2D="false" dtr="false" t="normal">COUNTIF(F52:Q52, "&gt;0")</f>
        <v>1</v>
      </c>
      <c r="V52" s="4" t="n">
        <f aca="false" ca="false" dt2D="false" dtr="false" t="normal">COUNTIF(R52:T52, "&gt;0")</f>
        <v>3</v>
      </c>
      <c r="W52" s="4" t="n">
        <f aca="false" ca="false" dt2D="false" dtr="false" t="normal">+U52+V52</f>
        <v>4</v>
      </c>
    </row>
    <row customHeight="true" ht="12.75" outlineLevel="0" r="53">
      <c r="A53" s="49" t="n">
        <f aca="false" ca="false" dt2D="false" dtr="false" t="normal">+A52+1</f>
        <v>41</v>
      </c>
      <c r="B53" s="49" t="n">
        <f aca="false" ca="false" dt2D="false" dtr="false" t="normal">+B52+1</f>
        <v>41</v>
      </c>
      <c r="C53" s="50" t="s">
        <v>68</v>
      </c>
      <c r="D53" s="49" t="s">
        <v>111</v>
      </c>
      <c r="E53" s="58" t="n">
        <f aca="false" ca="true" dt2D="false" dtr="false" t="normal">SUBTOTAL(9, F53:T53)</f>
        <v>30817135.05</v>
      </c>
      <c r="F53" s="58" t="n"/>
      <c r="G53" s="58" t="n"/>
      <c r="H53" s="58" t="n"/>
      <c r="I53" s="58" t="n"/>
      <c r="J53" s="58" t="n"/>
      <c r="K53" s="58" t="n"/>
      <c r="L53" s="58" t="n"/>
      <c r="M53" s="58" t="n"/>
      <c r="N53" s="58" t="n">
        <v>22439259.82</v>
      </c>
      <c r="O53" s="58" t="n"/>
      <c r="P53" s="58" t="n"/>
      <c r="Q53" s="58" t="n"/>
      <c r="R53" s="58" t="n">
        <v>6468666.1</v>
      </c>
      <c r="S53" s="58" t="n">
        <v>656589.04</v>
      </c>
      <c r="T53" s="58" t="n">
        <v>1252620.09</v>
      </c>
      <c r="U53" s="4" t="n">
        <f aca="false" ca="false" dt2D="false" dtr="false" t="normal">COUNTIF(F53:Q53, "&gt;0")</f>
        <v>1</v>
      </c>
      <c r="V53" s="4" t="n">
        <f aca="false" ca="false" dt2D="false" dtr="false" t="normal">COUNTIF(R53:T53, "&gt;0")</f>
        <v>3</v>
      </c>
      <c r="W53" s="4" t="n">
        <f aca="false" ca="false" dt2D="false" dtr="false" t="normal">+U53+V53</f>
        <v>4</v>
      </c>
    </row>
    <row customFormat="true" customHeight="true" ht="12.75" outlineLevel="0" r="54" s="0">
      <c r="A54" s="49" t="n">
        <f aca="false" ca="false" dt2D="false" dtr="false" t="normal">+A53+1</f>
        <v>42</v>
      </c>
      <c r="B54" s="49" t="n">
        <f aca="false" ca="false" dt2D="false" dtr="false" t="normal">+B53+1</f>
        <v>42</v>
      </c>
      <c r="C54" s="50" t="s">
        <v>113</v>
      </c>
      <c r="D54" s="49" t="s">
        <v>114</v>
      </c>
      <c r="E54" s="58" t="n">
        <f aca="false" ca="false" dt2D="false" dtr="false" t="normal">SUM(F54:T54)</f>
        <v>3847595.22</v>
      </c>
      <c r="F54" s="58" t="n"/>
      <c r="G54" s="58" t="n"/>
      <c r="H54" s="58" t="n">
        <v>3847595.22</v>
      </c>
      <c r="I54" s="58" t="n"/>
      <c r="J54" s="58" t="n"/>
      <c r="K54" s="58" t="n"/>
      <c r="L54" s="58" t="n"/>
      <c r="M54" s="58" t="n"/>
      <c r="N54" s="58" t="n"/>
      <c r="O54" s="58" t="n"/>
      <c r="P54" s="58" t="n"/>
      <c r="Q54" s="58" t="n"/>
      <c r="R54" s="58" t="n"/>
      <c r="S54" s="58" t="n"/>
      <c r="T54" s="58" t="n"/>
      <c r="U54" s="4" t="n">
        <f aca="false" ca="false" dt2D="false" dtr="false" t="normal">COUNTIF(F54:Q54, "&gt;0")</f>
        <v>1</v>
      </c>
      <c r="V54" s="4" t="n">
        <f aca="false" ca="false" dt2D="false" dtr="false" t="normal">COUNTIF(R54:T54, "&gt;0")</f>
        <v>0</v>
      </c>
      <c r="W54" s="4" t="n">
        <f aca="false" ca="false" dt2D="false" dtr="false" t="normal">+U54+V54</f>
        <v>1</v>
      </c>
    </row>
    <row customHeight="true" ht="12.75" outlineLevel="0" r="55">
      <c r="A55" s="49" t="n">
        <f aca="false" ca="false" dt2D="false" dtr="false" t="normal">+A54+1</f>
        <v>43</v>
      </c>
      <c r="B55" s="49" t="n">
        <f aca="false" ca="false" dt2D="false" dtr="false" t="normal">+B54+1</f>
        <v>43</v>
      </c>
      <c r="C55" s="50" t="s">
        <v>115</v>
      </c>
      <c r="D55" s="49" t="s">
        <v>116</v>
      </c>
      <c r="E55" s="58" t="n">
        <f aca="false" ca="false" dt2D="false" dtr="false" t="normal">SUM(F55:T55)</f>
        <v>2075098.0699999998</v>
      </c>
      <c r="F55" s="58" t="n"/>
      <c r="G55" s="58" t="n"/>
      <c r="H55" s="58" t="n"/>
      <c r="I55" s="58" t="n"/>
      <c r="J55" s="58" t="n">
        <v>1401176.77</v>
      </c>
      <c r="K55" s="58" t="n"/>
      <c r="L55" s="58" t="n"/>
      <c r="M55" s="58" t="n"/>
      <c r="N55" s="58" t="n"/>
      <c r="O55" s="58" t="n"/>
      <c r="P55" s="58" t="n"/>
      <c r="Q55" s="58" t="n"/>
      <c r="R55" s="58" t="n">
        <v>622529.42</v>
      </c>
      <c r="S55" s="58" t="n">
        <v>20750.98</v>
      </c>
      <c r="T55" s="58" t="n">
        <v>30640.9</v>
      </c>
      <c r="U55" s="4" t="n">
        <f aca="false" ca="false" dt2D="false" dtr="false" t="normal">COUNTIF(F55:Q55, "&gt;0")</f>
        <v>1</v>
      </c>
      <c r="V55" s="4" t="n">
        <f aca="false" ca="false" dt2D="false" dtr="false" t="normal">COUNTIF(R55:T55, "&gt;0")</f>
        <v>3</v>
      </c>
      <c r="W55" s="4" t="n">
        <f aca="false" ca="false" dt2D="false" dtr="false" t="normal">+U55+V55</f>
        <v>4</v>
      </c>
    </row>
    <row customHeight="true" ht="12.75" outlineLevel="0" r="56">
      <c r="A56" s="49" t="n">
        <f aca="false" ca="false" dt2D="false" dtr="false" t="normal">+A55+1</f>
        <v>44</v>
      </c>
      <c r="B56" s="49" t="n">
        <f aca="false" ca="false" dt2D="false" dtr="false" t="normal">+B55+1</f>
        <v>44</v>
      </c>
      <c r="C56" s="50" t="s">
        <v>115</v>
      </c>
      <c r="D56" s="49" t="s">
        <v>118</v>
      </c>
      <c r="E56" s="58" t="n">
        <f aca="false" ca="false" dt2D="false" dtr="false" t="normal">SUM(F56:T56)</f>
        <v>10774080</v>
      </c>
      <c r="F56" s="58" t="n"/>
      <c r="G56" s="58" t="n"/>
      <c r="H56" s="58" t="n"/>
      <c r="I56" s="58" t="n"/>
      <c r="J56" s="58" t="n"/>
      <c r="K56" s="58" t="n"/>
      <c r="L56" s="58" t="n"/>
      <c r="M56" s="58" t="n">
        <v>10121774.10048</v>
      </c>
      <c r="N56" s="58" t="n"/>
      <c r="O56" s="58" t="n"/>
      <c r="P56" s="58" t="n"/>
      <c r="Q56" s="58" t="n"/>
      <c r="R56" s="58" t="n">
        <v>323222.4</v>
      </c>
      <c r="S56" s="58" t="n">
        <v>107740.8</v>
      </c>
      <c r="T56" s="58" t="n">
        <v>221342.69952</v>
      </c>
      <c r="U56" s="4" t="n">
        <f aca="false" ca="false" dt2D="false" dtr="false" t="normal">COUNTIF(F56:Q56, "&gt;0")</f>
        <v>1</v>
      </c>
      <c r="V56" s="4" t="n">
        <f aca="false" ca="false" dt2D="false" dtr="false" t="normal">COUNTIF(R56:T56, "&gt;0")</f>
        <v>3</v>
      </c>
      <c r="W56" s="4" t="n">
        <f aca="false" ca="false" dt2D="false" dtr="false" t="normal">+U56+V56</f>
        <v>4</v>
      </c>
    </row>
    <row customHeight="true" ht="12.75" outlineLevel="0" r="57">
      <c r="A57" s="49" t="n">
        <f aca="false" ca="false" dt2D="false" dtr="false" t="normal">+A56+1</f>
        <v>45</v>
      </c>
      <c r="B57" s="49" t="n">
        <f aca="false" ca="false" dt2D="false" dtr="false" t="normal">+B56+1</f>
        <v>45</v>
      </c>
      <c r="C57" s="50" t="s">
        <v>115</v>
      </c>
      <c r="D57" s="49" t="s">
        <v>120</v>
      </c>
      <c r="E57" s="58" t="n">
        <f aca="false" ca="false" dt2D="false" dtr="false" t="normal">SUM(F57:T57)</f>
        <v>3121102.4500000007</v>
      </c>
      <c r="F57" s="58" t="n"/>
      <c r="G57" s="58" t="n"/>
      <c r="H57" s="58" t="n"/>
      <c r="I57" s="58" t="n"/>
      <c r="J57" s="58" t="n">
        <v>2107474.49</v>
      </c>
      <c r="K57" s="58" t="n"/>
      <c r="L57" s="58" t="n"/>
      <c r="M57" s="58" t="n"/>
      <c r="N57" s="58" t="n"/>
      <c r="O57" s="58" t="n"/>
      <c r="P57" s="58" t="n"/>
      <c r="Q57" s="58" t="n"/>
      <c r="R57" s="58" t="n">
        <v>936330.74</v>
      </c>
      <c r="S57" s="58" t="n">
        <v>31211.02</v>
      </c>
      <c r="T57" s="58" t="n">
        <v>46086.2</v>
      </c>
      <c r="U57" s="4" t="n">
        <f aca="false" ca="false" dt2D="false" dtr="false" t="normal">COUNTIF(F57:Q57, "&gt;0")</f>
        <v>1</v>
      </c>
      <c r="V57" s="4" t="n">
        <f aca="false" ca="false" dt2D="false" dtr="false" t="normal">COUNTIF(R57:T57, "&gt;0")</f>
        <v>3</v>
      </c>
      <c r="W57" s="4" t="n">
        <f aca="false" ca="false" dt2D="false" dtr="false" t="normal">+U57+V57</f>
        <v>4</v>
      </c>
    </row>
    <row customHeight="true" ht="12.75" outlineLevel="0" r="58">
      <c r="A58" s="49" t="n">
        <f aca="false" ca="false" dt2D="false" dtr="false" t="normal">+A57+1</f>
        <v>46</v>
      </c>
      <c r="B58" s="49" t="n">
        <f aca="false" ca="false" dt2D="false" dtr="false" t="normal">+B57+1</f>
        <v>46</v>
      </c>
      <c r="C58" s="50" t="s">
        <v>113</v>
      </c>
      <c r="D58" s="49" t="s">
        <v>121</v>
      </c>
      <c r="E58" s="58" t="n">
        <f aca="false" ca="false" dt2D="false" dtr="false" t="normal">SUM(F58:T58)</f>
        <v>3591360</v>
      </c>
      <c r="F58" s="58" t="n"/>
      <c r="G58" s="58" t="n"/>
      <c r="H58" s="58" t="n"/>
      <c r="I58" s="58" t="n"/>
      <c r="J58" s="58" t="n"/>
      <c r="K58" s="58" t="n"/>
      <c r="L58" s="58" t="n"/>
      <c r="M58" s="58" t="n">
        <v>3591360</v>
      </c>
      <c r="N58" s="58" t="n"/>
      <c r="O58" s="58" t="n"/>
      <c r="P58" s="58" t="n"/>
      <c r="Q58" s="58" t="n"/>
      <c r="R58" s="58" t="n"/>
      <c r="S58" s="58" t="n"/>
      <c r="T58" s="58" t="n"/>
      <c r="U58" s="4" t="n">
        <f aca="false" ca="false" dt2D="false" dtr="false" t="normal">COUNTIF(F58:Q58, "&gt;0")</f>
        <v>1</v>
      </c>
      <c r="V58" s="4" t="n">
        <f aca="false" ca="false" dt2D="false" dtr="false" t="normal">COUNTIF(R58:T58, "&gt;0")</f>
        <v>0</v>
      </c>
      <c r="W58" s="4" t="n">
        <f aca="false" ca="false" dt2D="false" dtr="false" t="normal">+U58+V58</f>
        <v>1</v>
      </c>
    </row>
    <row customHeight="true" ht="12.75" outlineLevel="0" r="59">
      <c r="A59" s="49" t="n">
        <f aca="false" ca="false" dt2D="false" dtr="false" t="normal">+A58+1</f>
        <v>47</v>
      </c>
      <c r="B59" s="49" t="n">
        <f aca="false" ca="false" dt2D="false" dtr="false" t="normal">+B58+1</f>
        <v>47</v>
      </c>
      <c r="C59" s="50" t="s">
        <v>113</v>
      </c>
      <c r="D59" s="49" t="s">
        <v>123</v>
      </c>
      <c r="E59" s="58" t="n">
        <f aca="false" ca="false" dt2D="false" dtr="false" t="normal">SUM(F59:T59)</f>
        <v>631577.05</v>
      </c>
      <c r="F59" s="58" t="n"/>
      <c r="G59" s="58" t="n"/>
      <c r="H59" s="58" t="n"/>
      <c r="I59" s="58" t="n"/>
      <c r="J59" s="58" t="n">
        <v>631577.05</v>
      </c>
      <c r="K59" s="58" t="n"/>
      <c r="L59" s="58" t="n"/>
      <c r="M59" s="58" t="n"/>
      <c r="N59" s="58" t="n"/>
      <c r="O59" s="58" t="n">
        <v>0</v>
      </c>
      <c r="P59" s="58" t="n">
        <v>0</v>
      </c>
      <c r="Q59" s="58" t="n">
        <v>0</v>
      </c>
      <c r="R59" s="58" t="n"/>
      <c r="S59" s="58" t="n"/>
      <c r="T59" s="58" t="n"/>
      <c r="U59" s="4" t="n">
        <f aca="false" ca="false" dt2D="false" dtr="false" t="normal">COUNTIF(F59:Q59, "&gt;0")</f>
        <v>1</v>
      </c>
      <c r="V59" s="4" t="n">
        <f aca="false" ca="false" dt2D="false" dtr="false" t="normal">COUNTIF(R59:T59, "&gt;0")</f>
        <v>0</v>
      </c>
      <c r="W59" s="4" t="n">
        <f aca="false" ca="false" dt2D="false" dtr="false" t="normal">+U59+V59</f>
        <v>1</v>
      </c>
    </row>
    <row customHeight="true" ht="12.75" outlineLevel="0" r="60">
      <c r="A60" s="49" t="n">
        <f aca="false" ca="false" dt2D="false" dtr="false" t="normal">+A59+1</f>
        <v>48</v>
      </c>
      <c r="B60" s="49" t="n">
        <f aca="false" ca="false" dt2D="false" dtr="false" t="normal">+B59+1</f>
        <v>48</v>
      </c>
      <c r="C60" s="50" t="s">
        <v>115</v>
      </c>
      <c r="D60" s="49" t="s">
        <v>124</v>
      </c>
      <c r="E60" s="58" t="n">
        <f aca="false" ca="false" dt2D="false" dtr="false" t="normal">SUM(F60:T60)</f>
        <v>2084691.7259999996</v>
      </c>
      <c r="F60" s="58" t="n"/>
      <c r="G60" s="58" t="n"/>
      <c r="H60" s="58" t="n"/>
      <c r="I60" s="58" t="n"/>
      <c r="J60" s="58" t="n">
        <v>1407654.73291388</v>
      </c>
      <c r="K60" s="58" t="n"/>
      <c r="L60" s="58" t="n"/>
      <c r="M60" s="58" t="n"/>
      <c r="N60" s="58" t="n"/>
      <c r="O60" s="58" t="n"/>
      <c r="P60" s="58" t="n"/>
      <c r="Q60" s="58" t="n"/>
      <c r="R60" s="58" t="n">
        <v>625407.5178</v>
      </c>
      <c r="S60" s="58" t="n">
        <v>20846.91726</v>
      </c>
      <c r="T60" s="58" t="n">
        <v>30782.558026116</v>
      </c>
      <c r="U60" s="4" t="n">
        <f aca="false" ca="false" dt2D="false" dtr="false" t="normal">COUNTIF(F60:Q60, "&gt;0")</f>
        <v>1</v>
      </c>
      <c r="V60" s="4" t="n">
        <f aca="false" ca="false" dt2D="false" dtr="false" t="normal">COUNTIF(R60:T60, "&gt;0")</f>
        <v>3</v>
      </c>
      <c r="W60" s="4" t="n">
        <f aca="false" ca="false" dt2D="false" dtr="false" t="normal">+U60+V60</f>
        <v>4</v>
      </c>
    </row>
    <row customHeight="true" ht="12.75" outlineLevel="0" r="61">
      <c r="A61" s="49" t="n">
        <f aca="false" ca="false" dt2D="false" dtr="false" t="normal">+A60+1</f>
        <v>49</v>
      </c>
      <c r="B61" s="49" t="n">
        <f aca="false" ca="false" dt2D="false" dtr="false" t="normal">+B60+1</f>
        <v>49</v>
      </c>
      <c r="C61" s="50" t="s">
        <v>115</v>
      </c>
      <c r="D61" s="49" t="s">
        <v>126</v>
      </c>
      <c r="E61" s="58" t="n">
        <f aca="false" ca="false" dt2D="false" dtr="false" t="normal">SUM(F61:T61)</f>
        <v>2110589.988</v>
      </c>
      <c r="F61" s="58" t="n"/>
      <c r="G61" s="58" t="n"/>
      <c r="H61" s="58" t="n"/>
      <c r="I61" s="58" t="n"/>
      <c r="J61" s="58" t="n">
        <v>1425142.11995719</v>
      </c>
      <c r="K61" s="58" t="n"/>
      <c r="L61" s="58" t="n"/>
      <c r="M61" s="58" t="n"/>
      <c r="N61" s="58" t="n"/>
      <c r="O61" s="58" t="n"/>
      <c r="P61" s="58" t="n"/>
      <c r="Q61" s="58" t="n"/>
      <c r="R61" s="58" t="n">
        <v>633176.9964</v>
      </c>
      <c r="S61" s="58" t="n">
        <v>21105.89988</v>
      </c>
      <c r="T61" s="58" t="n">
        <v>31164.971762808</v>
      </c>
      <c r="U61" s="4" t="n">
        <f aca="false" ca="false" dt2D="false" dtr="false" t="normal">COUNTIF(F61:Q61, "&gt;0")</f>
        <v>1</v>
      </c>
      <c r="V61" s="4" t="n">
        <f aca="false" ca="false" dt2D="false" dtr="false" t="normal">COUNTIF(R61:T61, "&gt;0")</f>
        <v>3</v>
      </c>
      <c r="W61" s="4" t="n">
        <f aca="false" ca="false" dt2D="false" dtr="false" t="normal">+U61+V61</f>
        <v>4</v>
      </c>
    </row>
    <row customHeight="true" ht="12.75" outlineLevel="0" r="62">
      <c r="A62" s="49" t="n">
        <f aca="false" ca="false" dt2D="false" dtr="false" t="normal">+A61+1</f>
        <v>50</v>
      </c>
      <c r="B62" s="49" t="n">
        <f aca="false" ca="false" dt2D="false" dtr="false" t="normal">+B61+1</f>
        <v>50</v>
      </c>
      <c r="C62" s="50" t="s">
        <v>115</v>
      </c>
      <c r="D62" s="49" t="s">
        <v>127</v>
      </c>
      <c r="E62" s="58" t="n">
        <f aca="false" ca="false" dt2D="false" dtr="false" t="normal">SUM(F62:T62)</f>
        <v>9641138.32</v>
      </c>
      <c r="F62" s="58" t="n">
        <v>6860405.91</v>
      </c>
      <c r="G62" s="58" t="n"/>
      <c r="H62" s="58" t="n"/>
      <c r="I62" s="58" t="n"/>
      <c r="J62" s="58" t="n"/>
      <c r="K62" s="58" t="n"/>
      <c r="L62" s="58" t="n"/>
      <c r="M62" s="58" t="n"/>
      <c r="N62" s="58" t="n"/>
      <c r="O62" s="58" t="n"/>
      <c r="P62" s="58" t="n"/>
      <c r="Q62" s="58" t="n"/>
      <c r="R62" s="58" t="n">
        <v>2154838.13</v>
      </c>
      <c r="S62" s="58" t="n">
        <v>215483.81</v>
      </c>
      <c r="T62" s="58" t="n">
        <v>410410.47</v>
      </c>
      <c r="U62" s="4" t="n">
        <f aca="false" ca="false" dt2D="false" dtr="false" t="normal">COUNTIF(F62:Q62, "&gt;0")</f>
        <v>1</v>
      </c>
      <c r="V62" s="4" t="n">
        <f aca="false" ca="false" dt2D="false" dtr="false" t="normal">COUNTIF(R62:T62, "&gt;0")</f>
        <v>3</v>
      </c>
      <c r="W62" s="4" t="n">
        <f aca="false" ca="false" dt2D="false" dtr="false" t="normal">+U62+V62</f>
        <v>4</v>
      </c>
    </row>
    <row customHeight="true" ht="12.75" outlineLevel="0" r="63">
      <c r="A63" s="49" t="n">
        <f aca="false" ca="false" dt2D="false" dtr="false" t="normal">+A62+1</f>
        <v>51</v>
      </c>
      <c r="B63" s="49" t="n">
        <f aca="false" ca="false" dt2D="false" dtr="false" t="normal">+B62+1</f>
        <v>51</v>
      </c>
      <c r="C63" s="50" t="s">
        <v>115</v>
      </c>
      <c r="D63" s="49" t="s">
        <v>129</v>
      </c>
      <c r="E63" s="58" t="n">
        <f aca="false" ca="false" dt2D="false" dtr="false" t="normal">SUM(F63:T63)</f>
        <v>2580406.87</v>
      </c>
      <c r="F63" s="58" t="n"/>
      <c r="G63" s="58" t="n"/>
      <c r="H63" s="58" t="n"/>
      <c r="I63" s="58" t="n"/>
      <c r="J63" s="58" t="n">
        <v>646410.41</v>
      </c>
      <c r="K63" s="58" t="n"/>
      <c r="L63" s="58" t="n"/>
      <c r="M63" s="58" t="n"/>
      <c r="N63" s="58" t="n"/>
      <c r="O63" s="58" t="n"/>
      <c r="P63" s="58" t="n"/>
      <c r="Q63" s="58" t="n"/>
      <c r="R63" s="58" t="n">
        <v>1544957.61</v>
      </c>
      <c r="S63" s="58" t="n">
        <v>135349.5</v>
      </c>
      <c r="T63" s="58" t="n">
        <v>253689.35</v>
      </c>
      <c r="U63" s="4" t="n">
        <f aca="false" ca="false" dt2D="false" dtr="false" t="normal">COUNTIF(F63:Q63, "&gt;0")</f>
        <v>1</v>
      </c>
      <c r="V63" s="4" t="n">
        <f aca="false" ca="false" dt2D="false" dtr="false" t="normal">COUNTIF(R63:T63, "&gt;0")</f>
        <v>3</v>
      </c>
      <c r="W63" s="4" t="n">
        <f aca="false" ca="false" dt2D="false" dtr="false" t="normal">+U63+V63</f>
        <v>4</v>
      </c>
    </row>
    <row customHeight="true" ht="12.75" outlineLevel="0" r="64">
      <c r="A64" s="49" t="n">
        <f aca="false" ca="false" dt2D="false" dtr="false" t="normal">+A63+1</f>
        <v>52</v>
      </c>
      <c r="B64" s="49" t="n">
        <f aca="false" ca="false" dt2D="false" dtr="false" t="normal">+B63+1</f>
        <v>52</v>
      </c>
      <c r="C64" s="50" t="s">
        <v>115</v>
      </c>
      <c r="D64" s="49" t="s">
        <v>131</v>
      </c>
      <c r="E64" s="58" t="n">
        <f aca="false" ca="false" dt2D="false" dtr="false" t="normal">SUM(F64:T64)</f>
        <v>2977181.65</v>
      </c>
      <c r="F64" s="58" t="n"/>
      <c r="G64" s="58" t="n"/>
      <c r="H64" s="58" t="n"/>
      <c r="I64" s="58" t="n"/>
      <c r="J64" s="58" t="n">
        <v>2010294.27</v>
      </c>
      <c r="K64" s="58" t="n"/>
      <c r="L64" s="58" t="n"/>
      <c r="M64" s="58" t="n"/>
      <c r="N64" s="58" t="n"/>
      <c r="O64" s="58" t="n"/>
      <c r="P64" s="58" t="n"/>
      <c r="Q64" s="58" t="n"/>
      <c r="R64" s="58" t="n">
        <v>893154.5</v>
      </c>
      <c r="S64" s="58" t="n">
        <v>29771.82</v>
      </c>
      <c r="T64" s="58" t="n">
        <v>43961.06</v>
      </c>
      <c r="U64" s="4" t="n">
        <f aca="false" ca="false" dt2D="false" dtr="false" t="normal">COUNTIF(F64:Q64, "&gt;0")</f>
        <v>1</v>
      </c>
      <c r="V64" s="4" t="n">
        <f aca="false" ca="false" dt2D="false" dtr="false" t="normal">COUNTIF(R64:T64, "&gt;0")</f>
        <v>3</v>
      </c>
      <c r="W64" s="4" t="n">
        <f aca="false" ca="false" dt2D="false" dtr="false" t="normal">+U64+V64</f>
        <v>4</v>
      </c>
    </row>
    <row customHeight="true" ht="12.75" outlineLevel="0" r="65">
      <c r="A65" s="49" t="n">
        <f aca="false" ca="false" dt2D="false" dtr="false" t="normal">+A64+1</f>
        <v>53</v>
      </c>
      <c r="B65" s="49" t="n">
        <f aca="false" ca="false" dt2D="false" dtr="false" t="normal">+B64+1</f>
        <v>53</v>
      </c>
      <c r="C65" s="50" t="s">
        <v>115</v>
      </c>
      <c r="D65" s="49" t="s">
        <v>133</v>
      </c>
      <c r="E65" s="58" t="n">
        <f aca="false" ca="false" dt2D="false" dtr="false" t="normal">SUM(F65:T65)</f>
        <v>2078696.0999999999</v>
      </c>
      <c r="F65" s="58" t="n"/>
      <c r="G65" s="58" t="n"/>
      <c r="H65" s="58" t="n"/>
      <c r="I65" s="58" t="n"/>
      <c r="J65" s="58" t="n">
        <v>1403606.28</v>
      </c>
      <c r="K65" s="58" t="n"/>
      <c r="L65" s="58" t="n"/>
      <c r="M65" s="58" t="n"/>
      <c r="N65" s="58" t="n"/>
      <c r="O65" s="58" t="n"/>
      <c r="P65" s="58" t="n"/>
      <c r="Q65" s="58" t="n"/>
      <c r="R65" s="58" t="n">
        <v>623608.83</v>
      </c>
      <c r="S65" s="58" t="n">
        <v>20786.96</v>
      </c>
      <c r="T65" s="58" t="n">
        <v>30694.03</v>
      </c>
      <c r="U65" s="4" t="n">
        <f aca="false" ca="false" dt2D="false" dtr="false" t="normal">COUNTIF(F65:Q65, "&gt;0")</f>
        <v>1</v>
      </c>
      <c r="V65" s="4" t="n">
        <f aca="false" ca="false" dt2D="false" dtr="false" t="normal">COUNTIF(R65:T65, "&gt;0")</f>
        <v>3</v>
      </c>
      <c r="W65" s="4" t="n">
        <f aca="false" ca="false" dt2D="false" dtr="false" t="normal">+U65+V65</f>
        <v>4</v>
      </c>
    </row>
    <row customHeight="true" ht="12.75" outlineLevel="0" r="66">
      <c r="A66" s="49" t="n">
        <f aca="false" ca="false" dt2D="false" dtr="false" t="normal">+A65+1</f>
        <v>54</v>
      </c>
      <c r="B66" s="49" t="n">
        <f aca="false" ca="false" dt2D="false" dtr="false" t="normal">+B65+1</f>
        <v>54</v>
      </c>
      <c r="C66" s="50" t="s">
        <v>115</v>
      </c>
      <c r="D66" s="49" t="s">
        <v>134</v>
      </c>
      <c r="E66" s="58" t="n">
        <f aca="false" ca="false" dt2D="false" dtr="false" t="normal">SUM(F66:T66)</f>
        <v>2622536.81</v>
      </c>
      <c r="F66" s="58" t="n"/>
      <c r="G66" s="58" t="n"/>
      <c r="H66" s="58" t="n"/>
      <c r="I66" s="58" t="n"/>
      <c r="J66" s="58" t="n">
        <v>1770826.02</v>
      </c>
      <c r="K66" s="58" t="n"/>
      <c r="L66" s="58" t="n"/>
      <c r="M66" s="58" t="n"/>
      <c r="N66" s="58" t="n"/>
      <c r="O66" s="58" t="n"/>
      <c r="P66" s="58" t="n"/>
      <c r="Q66" s="58" t="n"/>
      <c r="R66" s="58" t="n">
        <v>786761.04</v>
      </c>
      <c r="S66" s="58" t="n">
        <v>26225.37</v>
      </c>
      <c r="T66" s="58" t="n">
        <v>38724.38</v>
      </c>
      <c r="U66" s="4" t="n">
        <f aca="false" ca="false" dt2D="false" dtr="false" t="normal">COUNTIF(F66:Q66, "&gt;0")</f>
        <v>1</v>
      </c>
      <c r="V66" s="4" t="n">
        <f aca="false" ca="false" dt2D="false" dtr="false" t="normal">COUNTIF(R66:T66, "&gt;0")</f>
        <v>3</v>
      </c>
      <c r="W66" s="4" t="n">
        <f aca="false" ca="false" dt2D="false" dtr="false" t="normal">+U66+V66</f>
        <v>4</v>
      </c>
    </row>
    <row customHeight="true" ht="12.75" outlineLevel="0" r="67">
      <c r="A67" s="49" t="n">
        <f aca="false" ca="false" dt2D="false" dtr="false" t="normal">+A66+1</f>
        <v>55</v>
      </c>
      <c r="B67" s="49" t="n">
        <f aca="false" ca="false" dt2D="false" dtr="false" t="normal">+B66+1</f>
        <v>55</v>
      </c>
      <c r="C67" s="50" t="s">
        <v>115</v>
      </c>
      <c r="D67" s="49" t="s">
        <v>135</v>
      </c>
      <c r="E67" s="58" t="n">
        <f aca="false" ca="false" dt2D="false" dtr="false" t="normal">SUM(F67:T67)</f>
        <v>1151028.61</v>
      </c>
      <c r="F67" s="58" t="n"/>
      <c r="G67" s="58" t="n"/>
      <c r="H67" s="58" t="n"/>
      <c r="I67" s="58" t="n"/>
      <c r="J67" s="58" t="n">
        <v>777213.65</v>
      </c>
      <c r="K67" s="58" t="n"/>
      <c r="L67" s="58" t="n"/>
      <c r="M67" s="58" t="n"/>
      <c r="N67" s="58" t="n"/>
      <c r="O67" s="58" t="n"/>
      <c r="P67" s="58" t="n"/>
      <c r="Q67" s="58" t="n"/>
      <c r="R67" s="58" t="n">
        <v>345308.58</v>
      </c>
      <c r="S67" s="58" t="n">
        <v>11510.29</v>
      </c>
      <c r="T67" s="58" t="n">
        <v>16996.09</v>
      </c>
      <c r="U67" s="4" t="n">
        <f aca="false" ca="false" dt2D="false" dtr="false" t="normal">COUNTIF(F67:Q67, "&gt;0")</f>
        <v>1</v>
      </c>
      <c r="V67" s="4" t="n">
        <f aca="false" ca="false" dt2D="false" dtr="false" t="normal">COUNTIF(R67:T67, "&gt;0")</f>
        <v>3</v>
      </c>
      <c r="W67" s="4" t="n">
        <f aca="false" ca="false" dt2D="false" dtr="false" t="normal">+U67+V67</f>
        <v>4</v>
      </c>
    </row>
    <row customFormat="true" customHeight="true" ht="12.75" outlineLevel="0" r="68" s="0">
      <c r="A68" s="49" t="n">
        <f aca="false" ca="false" dt2D="false" dtr="false" t="normal">+A67+1</f>
        <v>56</v>
      </c>
      <c r="B68" s="49" t="n">
        <f aca="false" ca="false" dt2D="false" dtr="false" t="normal">+B67+1</f>
        <v>56</v>
      </c>
      <c r="C68" s="50" t="s">
        <v>115</v>
      </c>
      <c r="D68" s="49" t="s">
        <v>137</v>
      </c>
      <c r="E68" s="58" t="n">
        <f aca="false" ca="false" dt2D="false" dtr="false" t="normal">SUM(F68:T68)</f>
        <v>21963991.760000005</v>
      </c>
      <c r="F68" s="58" t="n">
        <v>12212778.76</v>
      </c>
      <c r="G68" s="58" t="n">
        <v>4938808.27</v>
      </c>
      <c r="H68" s="58" t="n"/>
      <c r="I68" s="58" t="n"/>
      <c r="J68" s="58" t="n">
        <v>1741631.46</v>
      </c>
      <c r="K68" s="58" t="n"/>
      <c r="L68" s="58" t="n"/>
      <c r="M68" s="58" t="n"/>
      <c r="N68" s="58" t="n"/>
      <c r="O68" s="58" t="n"/>
      <c r="P68" s="58" t="n"/>
      <c r="Q68" s="58" t="n"/>
      <c r="R68" s="58" t="n">
        <v>2437976.93</v>
      </c>
      <c r="S68" s="58" t="n">
        <v>219639.92</v>
      </c>
      <c r="T68" s="58" t="n">
        <v>413156.42</v>
      </c>
      <c r="U68" s="4" t="n">
        <f aca="false" ca="false" dt2D="false" dtr="false" t="normal">COUNTIF(F68:Q68, "&gt;0")</f>
        <v>3</v>
      </c>
      <c r="V68" s="4" t="n">
        <f aca="false" ca="false" dt2D="false" dtr="false" t="normal">COUNTIF(R68:T68, "&gt;0")</f>
        <v>3</v>
      </c>
      <c r="W68" s="4" t="n">
        <f aca="false" ca="false" dt2D="false" dtr="false" t="normal">+U68+V68</f>
        <v>6</v>
      </c>
    </row>
    <row customFormat="true" customHeight="true" ht="12.75" outlineLevel="0" r="69" s="0">
      <c r="A69" s="49" t="n">
        <f aca="false" ca="false" dt2D="false" dtr="false" t="normal">+A68+1</f>
        <v>57</v>
      </c>
      <c r="B69" s="49" t="n">
        <f aca="false" ca="false" dt2D="false" dtr="false" t="normal">+B68+1</f>
        <v>57</v>
      </c>
      <c r="C69" s="50" t="s">
        <v>115</v>
      </c>
      <c r="D69" s="49" t="s">
        <v>138</v>
      </c>
      <c r="E69" s="58" t="n">
        <f aca="false" ca="false" dt2D="false" dtr="false" t="normal">SUM(F69:T69)</f>
        <v>17512673.17</v>
      </c>
      <c r="F69" s="58" t="n">
        <v>9737683.61</v>
      </c>
      <c r="G69" s="58" t="n">
        <v>3937887.8</v>
      </c>
      <c r="H69" s="58" t="n"/>
      <c r="I69" s="58" t="n"/>
      <c r="J69" s="58" t="n">
        <v>1388664.82</v>
      </c>
      <c r="K69" s="58" t="n"/>
      <c r="L69" s="58" t="n"/>
      <c r="M69" s="58" t="n"/>
      <c r="N69" s="58" t="n"/>
      <c r="O69" s="58" t="n"/>
      <c r="P69" s="58" t="n"/>
      <c r="Q69" s="58" t="n"/>
      <c r="R69" s="58" t="n">
        <v>1943885.87</v>
      </c>
      <c r="S69" s="58" t="n">
        <v>175126.73</v>
      </c>
      <c r="T69" s="58" t="n">
        <v>329424.34</v>
      </c>
      <c r="U69" s="4" t="n">
        <f aca="false" ca="false" dt2D="false" dtr="false" t="normal">COUNTIF(F69:Q69, "&gt;0")</f>
        <v>3</v>
      </c>
      <c r="V69" s="4" t="n">
        <f aca="false" ca="false" dt2D="false" dtr="false" t="normal">COUNTIF(R69:T69, "&gt;0")</f>
        <v>3</v>
      </c>
      <c r="W69" s="4" t="n">
        <f aca="false" ca="false" dt2D="false" dtr="false" t="normal">+U69+V69</f>
        <v>6</v>
      </c>
    </row>
    <row customFormat="true" customHeight="true" ht="12.75" outlineLevel="0" r="70" s="0">
      <c r="A70" s="49" t="n">
        <f aca="false" ca="false" dt2D="false" dtr="false" t="normal">+A69+1</f>
        <v>58</v>
      </c>
      <c r="B70" s="49" t="n">
        <f aca="false" ca="false" dt2D="false" dtr="false" t="normal">+B69+1</f>
        <v>58</v>
      </c>
      <c r="C70" s="50" t="s">
        <v>115</v>
      </c>
      <c r="D70" s="49" t="s">
        <v>139</v>
      </c>
      <c r="E70" s="58" t="n">
        <f aca="false" ca="false" dt2D="false" dtr="false" t="normal">SUM(F70:T70)</f>
        <v>17530035.19</v>
      </c>
      <c r="F70" s="58" t="n">
        <v>9747337.54</v>
      </c>
      <c r="G70" s="58" t="n">
        <v>3941791.81</v>
      </c>
      <c r="H70" s="58" t="n"/>
      <c r="I70" s="58" t="n"/>
      <c r="J70" s="58" t="n">
        <v>1390041.53</v>
      </c>
      <c r="K70" s="58" t="n"/>
      <c r="L70" s="58" t="n"/>
      <c r="M70" s="58" t="n"/>
      <c r="N70" s="58" t="n"/>
      <c r="O70" s="58" t="n"/>
      <c r="P70" s="58" t="n"/>
      <c r="Q70" s="58" t="n"/>
      <c r="R70" s="58" t="n">
        <v>1945813.03</v>
      </c>
      <c r="S70" s="58" t="n">
        <v>175300.35</v>
      </c>
      <c r="T70" s="58" t="n">
        <v>329750.93</v>
      </c>
      <c r="U70" s="4" t="n">
        <f aca="false" ca="false" dt2D="false" dtr="false" t="normal">COUNTIF(F70:Q70, "&gt;0")</f>
        <v>3</v>
      </c>
      <c r="V70" s="4" t="n">
        <f aca="false" ca="false" dt2D="false" dtr="false" t="normal">COUNTIF(R70:T70, "&gt;0")</f>
        <v>3</v>
      </c>
      <c r="W70" s="4" t="n">
        <f aca="false" ca="false" dt2D="false" dtr="false" t="normal">+U70+V70</f>
        <v>6</v>
      </c>
    </row>
    <row customFormat="true" customHeight="true" ht="12.75" outlineLevel="0" r="71" s="0">
      <c r="A71" s="49" t="n">
        <f aca="false" ca="false" dt2D="false" dtr="false" t="normal">+A70+1</f>
        <v>59</v>
      </c>
      <c r="B71" s="49" t="n">
        <f aca="false" ca="false" dt2D="false" dtr="false" t="normal">+B70+1</f>
        <v>59</v>
      </c>
      <c r="C71" s="50" t="s">
        <v>115</v>
      </c>
      <c r="D71" s="49" t="s">
        <v>140</v>
      </c>
      <c r="E71" s="58" t="n">
        <f aca="false" ca="false" dt2D="false" dtr="false" t="normal">SUM(F71:T71)</f>
        <v>2564428.8</v>
      </c>
      <c r="F71" s="58" t="n"/>
      <c r="G71" s="58" t="n"/>
      <c r="H71" s="58" t="n"/>
      <c r="I71" s="58" t="n"/>
      <c r="J71" s="58" t="n">
        <v>1731589.51</v>
      </c>
      <c r="K71" s="58" t="n"/>
      <c r="L71" s="58" t="n"/>
      <c r="M71" s="58" t="n"/>
      <c r="N71" s="58" t="n"/>
      <c r="O71" s="58" t="n"/>
      <c r="P71" s="58" t="n"/>
      <c r="Q71" s="58" t="n"/>
      <c r="R71" s="58" t="n">
        <v>769328.64</v>
      </c>
      <c r="S71" s="58" t="n">
        <v>25644.29</v>
      </c>
      <c r="T71" s="58" t="n">
        <v>37866.36</v>
      </c>
      <c r="U71" s="4" t="n">
        <f aca="false" ca="false" dt2D="false" dtr="false" t="normal">COUNTIF(F71:Q71, "&gt;0")</f>
        <v>1</v>
      </c>
      <c r="V71" s="4" t="n">
        <f aca="false" ca="false" dt2D="false" dtr="false" t="normal">COUNTIF(R71:T71, "&gt;0")</f>
        <v>3</v>
      </c>
      <c r="W71" s="4" t="n">
        <f aca="false" ca="false" dt2D="false" dtr="false" t="normal">+U71+V71</f>
        <v>4</v>
      </c>
    </row>
    <row customFormat="true" customHeight="true" ht="12.75" outlineLevel="0" r="72" s="0">
      <c r="A72" s="49" t="n">
        <f aca="false" ca="false" dt2D="false" dtr="false" t="normal">+A71+1</f>
        <v>60</v>
      </c>
      <c r="B72" s="49" t="n">
        <f aca="false" ca="false" dt2D="false" dtr="false" t="normal">+B71+1</f>
        <v>60</v>
      </c>
      <c r="C72" s="50" t="s">
        <v>115</v>
      </c>
      <c r="D72" s="49" t="s">
        <v>141</v>
      </c>
      <c r="E72" s="58" t="n">
        <f aca="false" ca="false" dt2D="false" dtr="false" t="normal">SUM(F72:T72)</f>
        <v>2586796.47</v>
      </c>
      <c r="F72" s="58" t="n"/>
      <c r="G72" s="58" t="n"/>
      <c r="H72" s="58" t="n"/>
      <c r="I72" s="58" t="n"/>
      <c r="J72" s="58" t="n">
        <v>1746692.93</v>
      </c>
      <c r="K72" s="58" t="n"/>
      <c r="L72" s="58" t="n"/>
      <c r="M72" s="58" t="n"/>
      <c r="N72" s="58" t="n"/>
      <c r="O72" s="58" t="n"/>
      <c r="P72" s="58" t="n"/>
      <c r="Q72" s="58" t="n"/>
      <c r="R72" s="58" t="n">
        <v>776038.94</v>
      </c>
      <c r="S72" s="58" t="n">
        <v>25867.96</v>
      </c>
      <c r="T72" s="58" t="n">
        <v>38196.64</v>
      </c>
      <c r="U72" s="4" t="n">
        <f aca="false" ca="false" dt2D="false" dtr="false" t="normal">COUNTIF(F72:Q72, "&gt;0")</f>
        <v>1</v>
      </c>
      <c r="V72" s="4" t="n">
        <f aca="false" ca="false" dt2D="false" dtr="false" t="normal">COUNTIF(R72:T72, "&gt;0")</f>
        <v>3</v>
      </c>
      <c r="W72" s="4" t="n">
        <f aca="false" ca="false" dt2D="false" dtr="false" t="normal">+U72+V72</f>
        <v>4</v>
      </c>
    </row>
    <row customFormat="true" customHeight="true" ht="12.75" outlineLevel="0" r="73" s="0">
      <c r="A73" s="49" t="n">
        <f aca="false" ca="false" dt2D="false" dtr="false" t="normal">+A72+1</f>
        <v>61</v>
      </c>
      <c r="B73" s="49" t="n">
        <f aca="false" ca="false" dt2D="false" dtr="false" t="normal">+B72+1</f>
        <v>61</v>
      </c>
      <c r="C73" s="50" t="s">
        <v>115</v>
      </c>
      <c r="D73" s="49" t="s">
        <v>142</v>
      </c>
      <c r="E73" s="58" t="n">
        <f aca="false" ca="false" dt2D="false" dtr="false" t="normal">SUM(F73:T73)</f>
        <v>719801.24</v>
      </c>
      <c r="F73" s="58" t="n"/>
      <c r="G73" s="58" t="n"/>
      <c r="H73" s="58" t="n"/>
      <c r="I73" s="58" t="n"/>
      <c r="J73" s="58" t="n">
        <v>486034.27</v>
      </c>
      <c r="K73" s="58" t="n"/>
      <c r="L73" s="58" t="n"/>
      <c r="M73" s="58" t="n"/>
      <c r="N73" s="58" t="n"/>
      <c r="O73" s="58" t="n"/>
      <c r="P73" s="58" t="n"/>
      <c r="Q73" s="58" t="n"/>
      <c r="R73" s="58" t="n">
        <v>215940.37</v>
      </c>
      <c r="S73" s="58" t="n">
        <v>7198.01</v>
      </c>
      <c r="T73" s="58" t="n">
        <v>10628.59</v>
      </c>
      <c r="U73" s="4" t="n">
        <f aca="false" ca="false" dt2D="false" dtr="false" t="normal">COUNTIF(F73:Q73, "&gt;0")</f>
        <v>1</v>
      </c>
      <c r="V73" s="4" t="n">
        <f aca="false" ca="false" dt2D="false" dtr="false" t="normal">COUNTIF(R73:T73, "&gt;0")</f>
        <v>3</v>
      </c>
      <c r="W73" s="4" t="n">
        <f aca="false" ca="false" dt2D="false" dtr="false" t="normal">+U73+V73</f>
        <v>4</v>
      </c>
    </row>
    <row customFormat="true" customHeight="true" ht="12.75" outlineLevel="0" r="74" s="0">
      <c r="A74" s="49" t="n">
        <f aca="false" ca="false" dt2D="false" dtr="false" t="normal">+A73+1</f>
        <v>62</v>
      </c>
      <c r="B74" s="49" t="n">
        <f aca="false" ca="false" dt2D="false" dtr="false" t="normal">+B73+1</f>
        <v>62</v>
      </c>
      <c r="C74" s="50" t="s">
        <v>115</v>
      </c>
      <c r="D74" s="49" t="s">
        <v>143</v>
      </c>
      <c r="E74" s="58" t="n">
        <f aca="false" ca="false" dt2D="false" dtr="false" t="normal">SUM(F74:T74)</f>
        <v>3591360</v>
      </c>
      <c r="F74" s="58" t="n"/>
      <c r="G74" s="58" t="n"/>
      <c r="H74" s="58" t="n"/>
      <c r="I74" s="58" t="n"/>
      <c r="J74" s="58" t="n"/>
      <c r="K74" s="58" t="n"/>
      <c r="L74" s="58" t="n"/>
      <c r="M74" s="58" t="n">
        <v>3373924.70016</v>
      </c>
      <c r="N74" s="58" t="n"/>
      <c r="O74" s="58" t="n"/>
      <c r="P74" s="58" t="n"/>
      <c r="Q74" s="58" t="n"/>
      <c r="R74" s="58" t="n">
        <v>107740.8</v>
      </c>
      <c r="S74" s="58" t="n">
        <v>35913.6</v>
      </c>
      <c r="T74" s="58" t="n">
        <v>73780.89984</v>
      </c>
      <c r="U74" s="4" t="n">
        <f aca="false" ca="false" dt2D="false" dtr="false" t="normal">COUNTIF(F74:Q74, "&gt;0")</f>
        <v>1</v>
      </c>
      <c r="V74" s="4" t="n">
        <f aca="false" ca="false" dt2D="false" dtr="false" t="normal">COUNTIF(R74:T74, "&gt;0")</f>
        <v>3</v>
      </c>
      <c r="W74" s="4" t="n">
        <f aca="false" ca="false" dt2D="false" dtr="false" t="normal">+U74+V74</f>
        <v>4</v>
      </c>
    </row>
    <row customFormat="true" customHeight="true" ht="12.75" outlineLevel="0" r="75" s="0">
      <c r="A75" s="49" t="n">
        <f aca="false" ca="false" dt2D="false" dtr="false" t="normal">+A74+1</f>
        <v>63</v>
      </c>
      <c r="B75" s="49" t="n">
        <f aca="false" ca="false" dt2D="false" dtr="false" t="normal">+B74+1</f>
        <v>63</v>
      </c>
      <c r="C75" s="50" t="s">
        <v>115</v>
      </c>
      <c r="D75" s="49" t="s">
        <v>144</v>
      </c>
      <c r="E75" s="58" t="n">
        <f aca="false" ca="false" dt2D="false" dtr="false" t="normal">SUM(F75:T75)</f>
        <v>2162350.05</v>
      </c>
      <c r="F75" s="58" t="n"/>
      <c r="G75" s="58" t="n"/>
      <c r="H75" s="58" t="n"/>
      <c r="I75" s="58" t="n"/>
      <c r="J75" s="58" t="n">
        <v>1460092.27</v>
      </c>
      <c r="K75" s="58" t="n"/>
      <c r="L75" s="58" t="n"/>
      <c r="M75" s="58" t="n"/>
      <c r="N75" s="58" t="n"/>
      <c r="O75" s="58" t="n"/>
      <c r="P75" s="58" t="n"/>
      <c r="Q75" s="58" t="n"/>
      <c r="R75" s="58" t="n">
        <v>648705.02</v>
      </c>
      <c r="S75" s="58" t="n">
        <v>21623.5</v>
      </c>
      <c r="T75" s="58" t="n">
        <v>31929.26</v>
      </c>
      <c r="U75" s="4" t="n">
        <f aca="false" ca="false" dt2D="false" dtr="false" t="normal">COUNTIF(F75:Q75, "&gt;0")</f>
        <v>1</v>
      </c>
      <c r="V75" s="4" t="n">
        <f aca="false" ca="false" dt2D="false" dtr="false" t="normal">COUNTIF(R75:T75, "&gt;0")</f>
        <v>3</v>
      </c>
      <c r="W75" s="4" t="n">
        <f aca="false" ca="false" dt2D="false" dtr="false" t="normal">+U75+V75</f>
        <v>4</v>
      </c>
    </row>
    <row customFormat="true" customHeight="true" ht="12.75" outlineLevel="0" r="76" s="0">
      <c r="A76" s="49" t="n">
        <f aca="false" ca="false" dt2D="false" dtr="false" t="normal">+A75+1</f>
        <v>64</v>
      </c>
      <c r="B76" s="49" t="n">
        <f aca="false" ca="false" dt2D="false" dtr="false" t="normal">+B75+1</f>
        <v>64</v>
      </c>
      <c r="C76" s="50" t="s">
        <v>115</v>
      </c>
      <c r="D76" s="49" t="s">
        <v>145</v>
      </c>
      <c r="E76" s="58" t="n">
        <f aca="false" ca="false" dt2D="false" dtr="false" t="normal">SUM(F76:T76)</f>
        <v>2582718.7199999997</v>
      </c>
      <c r="F76" s="58" t="n"/>
      <c r="G76" s="58" t="n"/>
      <c r="H76" s="58" t="n"/>
      <c r="I76" s="58" t="n"/>
      <c r="J76" s="58" t="n">
        <v>1743939.49</v>
      </c>
      <c r="K76" s="58" t="n"/>
      <c r="L76" s="58" t="n"/>
      <c r="M76" s="58" t="n"/>
      <c r="N76" s="58" t="n"/>
      <c r="O76" s="58" t="n"/>
      <c r="P76" s="58" t="n"/>
      <c r="Q76" s="58" t="n"/>
      <c r="R76" s="58" t="n">
        <v>774815.62</v>
      </c>
      <c r="S76" s="58" t="n">
        <v>25827.19</v>
      </c>
      <c r="T76" s="58" t="n">
        <v>38136.42</v>
      </c>
      <c r="U76" s="4" t="n">
        <f aca="false" ca="false" dt2D="false" dtr="false" t="normal">COUNTIF(F76:Q76, "&gt;0")</f>
        <v>1</v>
      </c>
      <c r="V76" s="4" t="n">
        <f aca="false" ca="false" dt2D="false" dtr="false" t="normal">COUNTIF(R76:T76, "&gt;0")</f>
        <v>3</v>
      </c>
      <c r="W76" s="4" t="n">
        <f aca="false" ca="false" dt2D="false" dtr="false" t="normal">+U76+V76</f>
        <v>4</v>
      </c>
    </row>
    <row customFormat="true" customHeight="true" ht="12.75" outlineLevel="0" r="77" s="0">
      <c r="A77" s="49" t="n">
        <f aca="false" ca="false" dt2D="false" dtr="false" t="normal">+A76+1</f>
        <v>65</v>
      </c>
      <c r="B77" s="49" t="n">
        <f aca="false" ca="false" dt2D="false" dtr="false" t="normal">+B76+1</f>
        <v>65</v>
      </c>
      <c r="C77" s="50" t="s">
        <v>115</v>
      </c>
      <c r="D77" s="49" t="s">
        <v>146</v>
      </c>
      <c r="E77" s="58" t="n">
        <f aca="false" ca="false" dt2D="false" dtr="false" t="normal">SUM(F77:T77)</f>
        <v>2570365.5300000003</v>
      </c>
      <c r="F77" s="58" t="n"/>
      <c r="G77" s="58" t="n"/>
      <c r="H77" s="58" t="n"/>
      <c r="I77" s="58" t="n"/>
      <c r="J77" s="58" t="n">
        <v>1735598.19</v>
      </c>
      <c r="K77" s="58" t="n"/>
      <c r="L77" s="58" t="n"/>
      <c r="M77" s="58" t="n"/>
      <c r="N77" s="58" t="n"/>
      <c r="O77" s="58" t="n"/>
      <c r="P77" s="58" t="n"/>
      <c r="Q77" s="58" t="n"/>
      <c r="R77" s="58" t="n">
        <v>771109.66</v>
      </c>
      <c r="S77" s="58" t="n">
        <v>25703.66</v>
      </c>
      <c r="T77" s="58" t="n">
        <v>37954.02</v>
      </c>
      <c r="U77" s="4" t="n">
        <f aca="false" ca="false" dt2D="false" dtr="false" t="normal">COUNTIF(F77:Q77, "&gt;0")</f>
        <v>1</v>
      </c>
      <c r="V77" s="4" t="n">
        <f aca="false" ca="false" dt2D="false" dtr="false" t="normal">COUNTIF(R77:T77, "&gt;0")</f>
        <v>3</v>
      </c>
      <c r="W77" s="4" t="n">
        <f aca="false" ca="false" dt2D="false" dtr="false" t="normal">+U77+V77</f>
        <v>4</v>
      </c>
    </row>
    <row customFormat="true" customHeight="true" ht="12.75" outlineLevel="0" r="78" s="0">
      <c r="A78" s="49" t="n">
        <f aca="false" ca="false" dt2D="false" dtr="false" t="normal">+A77+1</f>
        <v>66</v>
      </c>
      <c r="B78" s="49" t="n">
        <f aca="false" ca="false" dt2D="false" dtr="false" t="normal">+B77+1</f>
        <v>66</v>
      </c>
      <c r="C78" s="50" t="s">
        <v>115</v>
      </c>
      <c r="D78" s="49" t="s">
        <v>147</v>
      </c>
      <c r="E78" s="58" t="n">
        <f aca="false" ca="false" dt2D="false" dtr="false" t="normal">SUM(F78:T78)</f>
        <v>2592913.1</v>
      </c>
      <c r="F78" s="58" t="n"/>
      <c r="G78" s="58" t="n"/>
      <c r="H78" s="58" t="n"/>
      <c r="I78" s="58" t="n"/>
      <c r="J78" s="58" t="n">
        <v>1750823.09</v>
      </c>
      <c r="K78" s="58" t="n"/>
      <c r="L78" s="58" t="n"/>
      <c r="M78" s="58" t="n"/>
      <c r="N78" s="58" t="n"/>
      <c r="O78" s="58" t="n"/>
      <c r="P78" s="58" t="n"/>
      <c r="Q78" s="58" t="n"/>
      <c r="R78" s="58" t="n">
        <v>777873.93</v>
      </c>
      <c r="S78" s="58" t="n">
        <v>25929.13</v>
      </c>
      <c r="T78" s="58" t="n">
        <v>38286.95</v>
      </c>
      <c r="U78" s="4" t="n">
        <f aca="false" ca="false" dt2D="false" dtr="false" t="normal">COUNTIF(F78:Q78, "&gt;0")</f>
        <v>1</v>
      </c>
      <c r="V78" s="4" t="n">
        <f aca="false" ca="false" dt2D="false" dtr="false" t="normal">COUNTIF(R78:T78, "&gt;0")</f>
        <v>3</v>
      </c>
      <c r="W78" s="4" t="n">
        <f aca="false" ca="false" dt2D="false" dtr="false" t="normal">+U78+V78</f>
        <v>4</v>
      </c>
    </row>
    <row customFormat="true" customHeight="true" ht="12.75" outlineLevel="0" r="79" s="0">
      <c r="A79" s="49" t="n">
        <f aca="false" ca="false" dt2D="false" dtr="false" t="normal">+A78+1</f>
        <v>67</v>
      </c>
      <c r="B79" s="49" t="n">
        <f aca="false" ca="false" dt2D="false" dtr="false" t="normal">+B78+1</f>
        <v>67</v>
      </c>
      <c r="C79" s="50" t="s">
        <v>115</v>
      </c>
      <c r="D79" s="49" t="s">
        <v>148</v>
      </c>
      <c r="E79" s="58" t="n">
        <f aca="false" ca="false" dt2D="false" dtr="false" t="normal">SUM(F79:T79)</f>
        <v>2584137.0300000007</v>
      </c>
      <c r="F79" s="58" t="n"/>
      <c r="G79" s="58" t="n">
        <v>2250664.49</v>
      </c>
      <c r="H79" s="58" t="n"/>
      <c r="I79" s="58" t="n"/>
      <c r="J79" s="58" t="n"/>
      <c r="K79" s="58" t="n"/>
      <c r="L79" s="58" t="n"/>
      <c r="M79" s="58" t="n"/>
      <c r="N79" s="58" t="n"/>
      <c r="O79" s="58" t="n"/>
      <c r="P79" s="58" t="n"/>
      <c r="Q79" s="58" t="n"/>
      <c r="R79" s="58" t="n">
        <v>258413.7</v>
      </c>
      <c r="S79" s="58" t="n">
        <v>25841.37</v>
      </c>
      <c r="T79" s="58" t="n">
        <v>49217.47</v>
      </c>
      <c r="U79" s="4" t="n">
        <f aca="false" ca="false" dt2D="false" dtr="false" t="normal">COUNTIF(F79:Q79, "&gt;0")</f>
        <v>1</v>
      </c>
      <c r="V79" s="4" t="n">
        <f aca="false" ca="false" dt2D="false" dtr="false" t="normal">COUNTIF(R79:T79, "&gt;0")</f>
        <v>3</v>
      </c>
      <c r="W79" s="4" t="n">
        <f aca="false" ca="false" dt2D="false" dtr="false" t="normal">+U79+V79</f>
        <v>4</v>
      </c>
    </row>
    <row customFormat="true" customHeight="true" ht="12.75" outlineLevel="0" r="80" s="0">
      <c r="A80" s="49" t="n">
        <f aca="false" ca="false" dt2D="false" dtr="false" t="normal">+A79+1</f>
        <v>68</v>
      </c>
      <c r="B80" s="49" t="n">
        <f aca="false" ca="false" dt2D="false" dtr="false" t="normal">+B79+1</f>
        <v>68</v>
      </c>
      <c r="C80" s="50" t="s">
        <v>113</v>
      </c>
      <c r="D80" s="49" t="s">
        <v>149</v>
      </c>
      <c r="E80" s="58" t="n">
        <f aca="false" ca="false" dt2D="false" dtr="false" t="normal">SUM(F80:T80)</f>
        <v>2555373.7</v>
      </c>
      <c r="F80" s="58" t="n">
        <v>0</v>
      </c>
      <c r="G80" s="58" t="n">
        <v>0</v>
      </c>
      <c r="H80" s="58" t="n">
        <v>0</v>
      </c>
      <c r="I80" s="58" t="n">
        <v>0</v>
      </c>
      <c r="J80" s="58" t="n">
        <v>2555373.7</v>
      </c>
      <c r="K80" s="58" t="n"/>
      <c r="L80" s="58" t="n"/>
      <c r="M80" s="58" t="n">
        <v>0</v>
      </c>
      <c r="N80" s="58" t="n">
        <v>0</v>
      </c>
      <c r="O80" s="58" t="n">
        <v>0</v>
      </c>
      <c r="P80" s="58" t="n">
        <v>0</v>
      </c>
      <c r="Q80" s="58" t="n">
        <v>0</v>
      </c>
      <c r="R80" s="58" t="n"/>
      <c r="S80" s="58" t="n"/>
      <c r="T80" s="58" t="n"/>
      <c r="U80" s="4" t="n">
        <f aca="false" ca="false" dt2D="false" dtr="false" t="normal">COUNTIF(F80:Q80, "&gt;0")</f>
        <v>1</v>
      </c>
      <c r="V80" s="4" t="n">
        <f aca="false" ca="false" dt2D="false" dtr="false" t="normal">COUNTIF(R80:T80, "&gt;0")</f>
        <v>0</v>
      </c>
      <c r="W80" s="4" t="n">
        <f aca="false" ca="false" dt2D="false" dtr="false" t="normal">+U80+V80</f>
        <v>1</v>
      </c>
    </row>
    <row customFormat="true" customHeight="true" ht="12.75" outlineLevel="0" r="81" s="0">
      <c r="A81" s="49" t="n">
        <f aca="false" ca="false" dt2D="false" dtr="false" t="normal">+A80+1</f>
        <v>69</v>
      </c>
      <c r="B81" s="49" t="n">
        <f aca="false" ca="false" dt2D="false" dtr="false" t="normal">+B80+1</f>
        <v>69</v>
      </c>
      <c r="C81" s="50" t="s">
        <v>115</v>
      </c>
      <c r="D81" s="49" t="s">
        <v>150</v>
      </c>
      <c r="E81" s="58" t="n">
        <f aca="false" ca="false" dt2D="false" dtr="false" t="normal">SUM(F81:T81)</f>
        <v>2637108.8</v>
      </c>
      <c r="F81" s="58" t="n"/>
      <c r="G81" s="58" t="n"/>
      <c r="H81" s="58" t="n"/>
      <c r="I81" s="58" t="n"/>
      <c r="J81" s="58" t="n">
        <v>1780665.52</v>
      </c>
      <c r="K81" s="58" t="n"/>
      <c r="L81" s="58" t="n"/>
      <c r="M81" s="58" t="n"/>
      <c r="N81" s="58" t="n"/>
      <c r="O81" s="58" t="n"/>
      <c r="P81" s="58" t="n"/>
      <c r="Q81" s="58" t="n"/>
      <c r="R81" s="58" t="n">
        <v>791132.64</v>
      </c>
      <c r="S81" s="58" t="n">
        <v>26371.09</v>
      </c>
      <c r="T81" s="58" t="n">
        <v>38939.55</v>
      </c>
      <c r="U81" s="4" t="n">
        <f aca="false" ca="false" dt2D="false" dtr="false" t="normal">COUNTIF(F81:Q81, "&gt;0")</f>
        <v>1</v>
      </c>
      <c r="V81" s="4" t="n">
        <f aca="false" ca="false" dt2D="false" dtr="false" t="normal">COUNTIF(R81:T81, "&gt;0")</f>
        <v>3</v>
      </c>
      <c r="W81" s="4" t="n">
        <f aca="false" ca="false" dt2D="false" dtr="false" t="normal">+U81+V81</f>
        <v>4</v>
      </c>
    </row>
    <row customFormat="true" customHeight="true" ht="12.75" outlineLevel="0" r="82" s="0">
      <c r="A82" s="49" t="n">
        <f aca="false" ca="false" dt2D="false" dtr="false" t="normal">+A81+1</f>
        <v>70</v>
      </c>
      <c r="B82" s="49" t="n">
        <f aca="false" ca="false" dt2D="false" dtr="false" t="normal">+B81+1</f>
        <v>70</v>
      </c>
      <c r="C82" s="50" t="s">
        <v>115</v>
      </c>
      <c r="D82" s="49" t="s">
        <v>151</v>
      </c>
      <c r="E82" s="58" t="n">
        <f aca="false" ca="false" dt2D="false" dtr="false" t="normal">SUM(F82:T82)</f>
        <v>3708898.97</v>
      </c>
      <c r="F82" s="58" t="n"/>
      <c r="G82" s="58" t="n"/>
      <c r="H82" s="58" t="n"/>
      <c r="I82" s="58" t="n"/>
      <c r="J82" s="58" t="n">
        <v>2504374.69</v>
      </c>
      <c r="K82" s="58" t="n"/>
      <c r="L82" s="58" t="n"/>
      <c r="M82" s="58" t="n"/>
      <c r="N82" s="58" t="n"/>
      <c r="O82" s="58" t="n"/>
      <c r="P82" s="58" t="n"/>
      <c r="Q82" s="58" t="n"/>
      <c r="R82" s="58" t="n">
        <v>1112669.69</v>
      </c>
      <c r="S82" s="58" t="n">
        <v>37088.99</v>
      </c>
      <c r="T82" s="58" t="n">
        <v>54765.6</v>
      </c>
      <c r="U82" s="4" t="n">
        <f aca="false" ca="false" dt2D="false" dtr="false" t="normal">COUNTIF(F82:Q82, "&gt;0")</f>
        <v>1</v>
      </c>
      <c r="V82" s="4" t="n">
        <f aca="false" ca="false" dt2D="false" dtr="false" t="normal">COUNTIF(R82:T82, "&gt;0")</f>
        <v>3</v>
      </c>
      <c r="W82" s="4" t="n">
        <f aca="false" ca="false" dt2D="false" dtr="false" t="normal">+U82+V82</f>
        <v>4</v>
      </c>
    </row>
    <row customFormat="true" customHeight="true" ht="12.75" outlineLevel="0" r="83" s="0">
      <c r="A83" s="49" t="n">
        <f aca="false" ca="false" dt2D="false" dtr="false" t="normal">+A82+1</f>
        <v>71</v>
      </c>
      <c r="B83" s="49" t="n">
        <f aca="false" ca="false" dt2D="false" dtr="false" t="normal">+B82+1</f>
        <v>71</v>
      </c>
      <c r="C83" s="50" t="s">
        <v>113</v>
      </c>
      <c r="D83" s="49" t="s">
        <v>152</v>
      </c>
      <c r="E83" s="58" t="n">
        <f aca="false" ca="false" dt2D="false" dtr="false" t="normal">SUM(F83:T83)</f>
        <v>1423559.64</v>
      </c>
      <c r="F83" s="58" t="n"/>
      <c r="G83" s="58" t="n"/>
      <c r="H83" s="58" t="n"/>
      <c r="I83" s="58" t="n"/>
      <c r="J83" s="58" t="n">
        <v>1423559.64</v>
      </c>
      <c r="K83" s="58" t="n"/>
      <c r="L83" s="58" t="n"/>
      <c r="M83" s="58" t="n"/>
      <c r="N83" s="58" t="n"/>
      <c r="O83" s="58" t="n"/>
      <c r="P83" s="58" t="n"/>
      <c r="Q83" s="58" t="n"/>
      <c r="R83" s="58" t="n"/>
      <c r="S83" s="58" t="n"/>
      <c r="T83" s="58" t="n"/>
      <c r="U83" s="4" t="n">
        <f aca="false" ca="false" dt2D="false" dtr="false" t="normal">COUNTIF(F83:Q83, "&gt;0")</f>
        <v>1</v>
      </c>
      <c r="V83" s="4" t="n">
        <f aca="false" ca="false" dt2D="false" dtr="false" t="normal">COUNTIF(R83:T83, "&gt;0")</f>
        <v>0</v>
      </c>
      <c r="W83" s="4" t="n">
        <f aca="false" ca="false" dt2D="false" dtr="false" t="normal">+U83+V83</f>
        <v>1</v>
      </c>
    </row>
    <row customFormat="true" customHeight="true" ht="12.75" outlineLevel="0" r="84" s="0">
      <c r="A84" s="49" t="n">
        <f aca="false" ca="false" dt2D="false" dtr="false" t="normal">+A83+1</f>
        <v>72</v>
      </c>
      <c r="B84" s="49" t="n">
        <f aca="false" ca="false" dt2D="false" dtr="false" t="normal">+B83+1</f>
        <v>72</v>
      </c>
      <c r="C84" s="50" t="s">
        <v>115</v>
      </c>
      <c r="D84" s="49" t="s">
        <v>153</v>
      </c>
      <c r="E84" s="58" t="n">
        <f aca="false" ca="false" dt2D="false" dtr="false" t="normal">SUM(F84:T84)</f>
        <v>7980093.08</v>
      </c>
      <c r="F84" s="58" t="n">
        <v>6144729.9</v>
      </c>
      <c r="G84" s="58" t="n"/>
      <c r="H84" s="58" t="n"/>
      <c r="I84" s="58" t="n"/>
      <c r="J84" s="58" t="n">
        <v>1375468.22</v>
      </c>
      <c r="K84" s="58" t="n"/>
      <c r="L84" s="58" t="n">
        <v>292698.96</v>
      </c>
      <c r="M84" s="58" t="n"/>
      <c r="N84" s="58" t="n"/>
      <c r="O84" s="58" t="n"/>
      <c r="P84" s="58" t="n"/>
      <c r="Q84" s="58" t="n"/>
      <c r="R84" s="58" t="n"/>
      <c r="S84" s="58" t="n"/>
      <c r="T84" s="58" t="n">
        <v>167196</v>
      </c>
      <c r="U84" s="4" t="n">
        <f aca="false" ca="false" dt2D="false" dtr="false" t="normal">COUNTIF(F84:Q84, "&gt;0")</f>
        <v>3</v>
      </c>
      <c r="V84" s="4" t="n">
        <f aca="false" ca="false" dt2D="false" dtr="false" t="normal">COUNTIF(R84:T84, "&gt;0")</f>
        <v>1</v>
      </c>
      <c r="W84" s="4" t="n">
        <f aca="false" ca="false" dt2D="false" dtr="false" t="normal">+U84+V84</f>
        <v>4</v>
      </c>
    </row>
    <row customFormat="true" customHeight="true" ht="12.75" outlineLevel="0" r="85" s="0">
      <c r="A85" s="49" t="n">
        <f aca="false" ca="false" dt2D="false" dtr="false" t="normal">+A84+1</f>
        <v>73</v>
      </c>
      <c r="B85" s="49" t="n">
        <f aca="false" ca="false" dt2D="false" dtr="false" t="normal">+B84+1</f>
        <v>73</v>
      </c>
      <c r="C85" s="50" t="s">
        <v>115</v>
      </c>
      <c r="D85" s="49" t="s">
        <v>155</v>
      </c>
      <c r="E85" s="58" t="n">
        <f aca="false" ca="false" dt2D="false" dtr="false" t="normal">SUM(F85:T85)</f>
        <v>2781639.6</v>
      </c>
      <c r="F85" s="58" t="n"/>
      <c r="G85" s="58" t="n"/>
      <c r="H85" s="58" t="n"/>
      <c r="I85" s="58" t="n"/>
      <c r="J85" s="58" t="n">
        <v>2781639.6</v>
      </c>
      <c r="K85" s="58" t="n"/>
      <c r="L85" s="58" t="n"/>
      <c r="M85" s="58" t="n"/>
      <c r="N85" s="58" t="n"/>
      <c r="O85" s="58" t="n"/>
      <c r="P85" s="58" t="n"/>
      <c r="Q85" s="58" t="n"/>
      <c r="R85" s="58" t="n"/>
      <c r="S85" s="58" t="n"/>
      <c r="T85" s="58" t="n"/>
      <c r="U85" s="4" t="n">
        <f aca="false" ca="false" dt2D="false" dtr="false" t="normal">COUNTIF(F85:Q85, "&gt;0")</f>
        <v>1</v>
      </c>
      <c r="V85" s="4" t="n">
        <f aca="false" ca="false" dt2D="false" dtr="false" t="normal">COUNTIF(R85:T85, "&gt;0")</f>
        <v>0</v>
      </c>
      <c r="W85" s="4" t="n">
        <f aca="false" ca="false" dt2D="false" dtr="false" t="normal">+U85+V85</f>
        <v>1</v>
      </c>
    </row>
    <row customFormat="true" customHeight="true" ht="12.75" outlineLevel="0" r="86" s="0">
      <c r="A86" s="49" t="n">
        <f aca="false" ca="false" dt2D="false" dtr="false" t="normal">+A85+1</f>
        <v>74</v>
      </c>
      <c r="B86" s="49" t="n">
        <f aca="false" ca="false" dt2D="false" dtr="false" t="normal">+B85+1</f>
        <v>74</v>
      </c>
      <c r="C86" s="50" t="s">
        <v>115</v>
      </c>
      <c r="D86" s="49" t="s">
        <v>156</v>
      </c>
      <c r="E86" s="58" t="n">
        <f aca="false" ca="false" dt2D="false" dtr="false" t="normal">SUM(F86:T86)</f>
        <v>3735044.61</v>
      </c>
      <c r="F86" s="58" t="n"/>
      <c r="G86" s="58" t="n"/>
      <c r="H86" s="58" t="n"/>
      <c r="I86" s="58" t="n"/>
      <c r="J86" s="58" t="n">
        <v>2522029.11</v>
      </c>
      <c r="K86" s="58" t="n"/>
      <c r="L86" s="58" t="n"/>
      <c r="M86" s="58" t="n"/>
      <c r="N86" s="58" t="n"/>
      <c r="O86" s="58" t="n"/>
      <c r="P86" s="58" t="n"/>
      <c r="Q86" s="58" t="n"/>
      <c r="R86" s="58" t="n">
        <v>1120513.38</v>
      </c>
      <c r="S86" s="58" t="n">
        <v>37350.45</v>
      </c>
      <c r="T86" s="58" t="n">
        <v>55151.67</v>
      </c>
      <c r="U86" s="4" t="n">
        <f aca="false" ca="false" dt2D="false" dtr="false" t="normal">COUNTIF(F86:Q86, "&gt;0")</f>
        <v>1</v>
      </c>
      <c r="V86" s="4" t="n">
        <f aca="false" ca="false" dt2D="false" dtr="false" t="normal">COUNTIF(R86:T86, "&gt;0")</f>
        <v>3</v>
      </c>
      <c r="W86" s="4" t="n">
        <f aca="false" ca="false" dt2D="false" dtr="false" t="normal">+U86+V86</f>
        <v>4</v>
      </c>
    </row>
    <row customFormat="true" customHeight="true" ht="12.75" outlineLevel="0" r="87" s="0">
      <c r="A87" s="49" t="n">
        <f aca="false" ca="false" dt2D="false" dtr="false" t="normal">+A86+1</f>
        <v>75</v>
      </c>
      <c r="B87" s="49" t="n">
        <f aca="false" ca="false" dt2D="false" dtr="false" t="normal">+B86+1</f>
        <v>75</v>
      </c>
      <c r="C87" s="50" t="s">
        <v>115</v>
      </c>
      <c r="D87" s="49" t="s">
        <v>157</v>
      </c>
      <c r="E87" s="58" t="n">
        <f aca="false" ca="false" dt2D="false" dtr="false" t="normal">SUM(F87:T87)</f>
        <v>2434720.1700000004</v>
      </c>
      <c r="F87" s="58" t="n"/>
      <c r="G87" s="58" t="n"/>
      <c r="H87" s="58" t="n"/>
      <c r="I87" s="58" t="n"/>
      <c r="J87" s="58" t="n">
        <v>1644005.84</v>
      </c>
      <c r="K87" s="58" t="n"/>
      <c r="L87" s="58" t="n"/>
      <c r="M87" s="58" t="n"/>
      <c r="N87" s="58" t="n"/>
      <c r="O87" s="58" t="n"/>
      <c r="P87" s="58" t="n"/>
      <c r="Q87" s="58" t="n"/>
      <c r="R87" s="58" t="n">
        <v>730416.05</v>
      </c>
      <c r="S87" s="58" t="n">
        <v>24347.2</v>
      </c>
      <c r="T87" s="58" t="n">
        <v>35951.08</v>
      </c>
      <c r="U87" s="4" t="n">
        <f aca="false" ca="false" dt2D="false" dtr="false" t="normal">COUNTIF(F87:Q87, "&gt;0")</f>
        <v>1</v>
      </c>
      <c r="V87" s="4" t="n">
        <f aca="false" ca="false" dt2D="false" dtr="false" t="normal">COUNTIF(R87:T87, "&gt;0")</f>
        <v>3</v>
      </c>
      <c r="W87" s="4" t="n">
        <f aca="false" ca="false" dt2D="false" dtr="false" t="normal">+U87+V87</f>
        <v>4</v>
      </c>
    </row>
    <row customFormat="true" customHeight="true" ht="12.75" outlineLevel="0" r="88" s="0">
      <c r="A88" s="49" t="n">
        <f aca="false" ca="false" dt2D="false" dtr="false" t="normal">+A87+1</f>
        <v>76</v>
      </c>
      <c r="B88" s="49" t="n">
        <f aca="false" ca="false" dt2D="false" dtr="false" t="normal">+B87+1</f>
        <v>76</v>
      </c>
      <c r="C88" s="50" t="s">
        <v>115</v>
      </c>
      <c r="D88" s="49" t="s">
        <v>158</v>
      </c>
      <c r="E88" s="58" t="n">
        <f aca="false" ca="false" dt2D="false" dtr="false" t="normal">SUM(F88:T88)</f>
        <v>3591360</v>
      </c>
      <c r="F88" s="58" t="n"/>
      <c r="G88" s="58" t="n"/>
      <c r="H88" s="58" t="n"/>
      <c r="I88" s="58" t="n"/>
      <c r="J88" s="58" t="n"/>
      <c r="K88" s="58" t="n"/>
      <c r="L88" s="58" t="n"/>
      <c r="M88" s="58" t="n">
        <v>3373924.70016</v>
      </c>
      <c r="N88" s="58" t="n"/>
      <c r="O88" s="58" t="n"/>
      <c r="P88" s="58" t="n"/>
      <c r="Q88" s="58" t="n"/>
      <c r="R88" s="58" t="n">
        <v>107740.8</v>
      </c>
      <c r="S88" s="58" t="n">
        <v>35913.6</v>
      </c>
      <c r="T88" s="58" t="n">
        <v>73780.89984</v>
      </c>
      <c r="U88" s="4" t="n">
        <f aca="false" ca="false" dt2D="false" dtr="false" t="normal">COUNTIF(F88:Q88, "&gt;0")</f>
        <v>1</v>
      </c>
      <c r="V88" s="4" t="n">
        <f aca="false" ca="false" dt2D="false" dtr="false" t="normal">COUNTIF(R88:T88, "&gt;0")</f>
        <v>3</v>
      </c>
      <c r="W88" s="4" t="n">
        <f aca="false" ca="false" dt2D="false" dtr="false" t="normal">+U88+V88</f>
        <v>4</v>
      </c>
    </row>
    <row customFormat="true" customHeight="true" ht="12.75" outlineLevel="0" r="89" s="0">
      <c r="A89" s="49" t="n">
        <f aca="false" ca="false" dt2D="false" dtr="false" t="normal">+A88+1</f>
        <v>77</v>
      </c>
      <c r="B89" s="49" t="n">
        <f aca="false" ca="false" dt2D="false" dtr="false" t="normal">+B88+1</f>
        <v>77</v>
      </c>
      <c r="C89" s="50" t="s">
        <v>115</v>
      </c>
      <c r="D89" s="49" t="s">
        <v>159</v>
      </c>
      <c r="E89" s="58" t="n">
        <f aca="false" ca="false" dt2D="false" dtr="false" t="normal">SUM(F89:T89)</f>
        <v>1197780.86</v>
      </c>
      <c r="F89" s="58" t="n"/>
      <c r="G89" s="58" t="n"/>
      <c r="H89" s="58" t="n"/>
      <c r="I89" s="58" t="n"/>
      <c r="J89" s="58" t="n">
        <v>808782.36</v>
      </c>
      <c r="K89" s="58" t="n"/>
      <c r="L89" s="58" t="n"/>
      <c r="M89" s="58" t="n"/>
      <c r="N89" s="58" t="n"/>
      <c r="O89" s="58" t="n"/>
      <c r="P89" s="58" t="n"/>
      <c r="Q89" s="58" t="n"/>
      <c r="R89" s="58" t="n">
        <v>359334.26</v>
      </c>
      <c r="S89" s="58" t="n">
        <v>11977.81</v>
      </c>
      <c r="T89" s="58" t="n">
        <v>17686.43</v>
      </c>
      <c r="U89" s="4" t="n">
        <f aca="false" ca="false" dt2D="false" dtr="false" t="normal">COUNTIF(F89:Q89, "&gt;0")</f>
        <v>1</v>
      </c>
      <c r="V89" s="4" t="n">
        <f aca="false" ca="false" dt2D="false" dtr="false" t="normal">COUNTIF(R89:T89, "&gt;0")</f>
        <v>3</v>
      </c>
      <c r="W89" s="4" t="n">
        <f aca="false" ca="false" dt2D="false" dtr="false" t="normal">+U89+V89</f>
        <v>4</v>
      </c>
    </row>
    <row customFormat="true" customHeight="true" ht="12.75" outlineLevel="0" r="90" s="0">
      <c r="A90" s="49" t="n">
        <f aca="false" ca="false" dt2D="false" dtr="false" t="normal">+A89+1</f>
        <v>78</v>
      </c>
      <c r="B90" s="49" t="n">
        <f aca="false" ca="false" dt2D="false" dtr="false" t="normal">+B89+1</f>
        <v>78</v>
      </c>
      <c r="C90" s="50" t="s">
        <v>115</v>
      </c>
      <c r="D90" s="49" t="s">
        <v>160</v>
      </c>
      <c r="E90" s="58" t="n">
        <f aca="false" ca="false" dt2D="false" dtr="false" t="normal">SUM(F90:T90)</f>
        <v>1880265.29</v>
      </c>
      <c r="F90" s="58" t="n"/>
      <c r="G90" s="58" t="n"/>
      <c r="H90" s="58" t="n"/>
      <c r="I90" s="58" t="n"/>
      <c r="J90" s="58" t="n">
        <v>1269619.05</v>
      </c>
      <c r="K90" s="58" t="n"/>
      <c r="L90" s="58" t="n"/>
      <c r="M90" s="58" t="n"/>
      <c r="N90" s="58" t="n"/>
      <c r="O90" s="58" t="n"/>
      <c r="P90" s="58" t="n"/>
      <c r="Q90" s="58" t="n"/>
      <c r="R90" s="58" t="n">
        <v>564079.59</v>
      </c>
      <c r="S90" s="58" t="n">
        <v>18802.65</v>
      </c>
      <c r="T90" s="58" t="n">
        <v>27764</v>
      </c>
      <c r="U90" s="4" t="n">
        <f aca="false" ca="false" dt2D="false" dtr="false" t="normal">COUNTIF(F90:Q90, "&gt;0")</f>
        <v>1</v>
      </c>
      <c r="V90" s="4" t="n">
        <f aca="false" ca="false" dt2D="false" dtr="false" t="normal">COUNTIF(R90:T90, "&gt;0")</f>
        <v>3</v>
      </c>
      <c r="W90" s="4" t="n">
        <f aca="false" ca="false" dt2D="false" dtr="false" t="normal">+U90+V90</f>
        <v>4</v>
      </c>
    </row>
    <row customFormat="true" customHeight="true" ht="12.75" outlineLevel="0" r="91" s="0">
      <c r="A91" s="49" t="n">
        <f aca="false" ca="false" dt2D="false" dtr="false" t="normal">+A90+1</f>
        <v>79</v>
      </c>
      <c r="B91" s="49" t="n">
        <f aca="false" ca="false" dt2D="false" dtr="false" t="normal">+B90+1</f>
        <v>79</v>
      </c>
      <c r="C91" s="50" t="s">
        <v>115</v>
      </c>
      <c r="D91" s="49" t="s">
        <v>162</v>
      </c>
      <c r="E91" s="58" t="n">
        <f aca="false" ca="false" dt2D="false" dtr="false" t="normal">SUM(F91:T91)</f>
        <v>1582768.9999999998</v>
      </c>
      <c r="F91" s="58" t="n"/>
      <c r="G91" s="58" t="n"/>
      <c r="H91" s="58" t="n"/>
      <c r="I91" s="58" t="n"/>
      <c r="J91" s="58" t="n">
        <v>1068739.44</v>
      </c>
      <c r="K91" s="58" t="n"/>
      <c r="L91" s="58" t="n"/>
      <c r="M91" s="58" t="n"/>
      <c r="N91" s="58" t="n"/>
      <c r="O91" s="58" t="n"/>
      <c r="P91" s="58" t="n"/>
      <c r="Q91" s="58" t="n"/>
      <c r="R91" s="58" t="n">
        <v>474830.7</v>
      </c>
      <c r="S91" s="58" t="n">
        <v>15827.69</v>
      </c>
      <c r="T91" s="58" t="n">
        <v>23371.17</v>
      </c>
      <c r="U91" s="4" t="n">
        <f aca="false" ca="false" dt2D="false" dtr="false" t="normal">COUNTIF(F91:Q91, "&gt;0")</f>
        <v>1</v>
      </c>
      <c r="V91" s="4" t="n">
        <f aca="false" ca="false" dt2D="false" dtr="false" t="normal">COUNTIF(R91:T91, "&gt;0")</f>
        <v>3</v>
      </c>
      <c r="W91" s="4" t="n">
        <f aca="false" ca="false" dt2D="false" dtr="false" t="normal">+U91+V91</f>
        <v>4</v>
      </c>
    </row>
    <row customFormat="true" customHeight="true" ht="12.75" outlineLevel="0" r="92" s="0">
      <c r="A92" s="49" t="n">
        <f aca="false" ca="false" dt2D="false" dtr="false" t="normal">+A91+1</f>
        <v>80</v>
      </c>
      <c r="B92" s="49" t="n">
        <f aca="false" ca="false" dt2D="false" dtr="false" t="normal">+B91+1</f>
        <v>80</v>
      </c>
      <c r="C92" s="50" t="s">
        <v>115</v>
      </c>
      <c r="D92" s="49" t="s">
        <v>163</v>
      </c>
      <c r="E92" s="58" t="n">
        <f aca="false" ca="false" dt2D="false" dtr="false" t="normal">SUM(F92:T92)</f>
        <v>3741101.26</v>
      </c>
      <c r="F92" s="58" t="n"/>
      <c r="G92" s="58" t="n"/>
      <c r="H92" s="58" t="n"/>
      <c r="I92" s="58" t="n"/>
      <c r="J92" s="58" t="n">
        <v>2526118.77</v>
      </c>
      <c r="K92" s="58" t="n"/>
      <c r="L92" s="58" t="n"/>
      <c r="M92" s="58" t="n"/>
      <c r="N92" s="58" t="n"/>
      <c r="O92" s="58" t="n"/>
      <c r="P92" s="58" t="n"/>
      <c r="Q92" s="58" t="n"/>
      <c r="R92" s="58" t="n">
        <v>1122330.38</v>
      </c>
      <c r="S92" s="58" t="n">
        <v>37411.01</v>
      </c>
      <c r="T92" s="58" t="n">
        <v>55241.1</v>
      </c>
      <c r="U92" s="4" t="n">
        <f aca="false" ca="false" dt2D="false" dtr="false" t="normal">COUNTIF(F92:Q92, "&gt;0")</f>
        <v>1</v>
      </c>
      <c r="V92" s="4" t="n">
        <f aca="false" ca="false" dt2D="false" dtr="false" t="normal">COUNTIF(R92:T92, "&gt;0")</f>
        <v>3</v>
      </c>
      <c r="W92" s="4" t="n">
        <f aca="false" ca="false" dt2D="false" dtr="false" t="normal">+U92+V92</f>
        <v>4</v>
      </c>
    </row>
    <row customFormat="true" customHeight="true" ht="12.75" outlineLevel="0" r="93" s="0">
      <c r="A93" s="49" t="n">
        <f aca="false" ca="false" dt2D="false" dtr="false" t="normal">+A92+1</f>
        <v>81</v>
      </c>
      <c r="B93" s="49" t="n">
        <f aca="false" ca="false" dt2D="false" dtr="false" t="normal">+B92+1</f>
        <v>81</v>
      </c>
      <c r="C93" s="50" t="s">
        <v>115</v>
      </c>
      <c r="D93" s="49" t="s">
        <v>165</v>
      </c>
      <c r="E93" s="58" t="n">
        <f aca="false" ca="false" dt2D="false" dtr="false" t="normal">SUM(F93:T93)</f>
        <v>9691568.409999998</v>
      </c>
      <c r="F93" s="58" t="n"/>
      <c r="G93" s="58" t="n">
        <v>5801882.59</v>
      </c>
      <c r="H93" s="58" t="n"/>
      <c r="I93" s="58" t="n"/>
      <c r="J93" s="58" t="n">
        <v>2045987.76</v>
      </c>
      <c r="K93" s="58" t="n"/>
      <c r="L93" s="58" t="n"/>
      <c r="M93" s="58" t="n"/>
      <c r="N93" s="58" t="n"/>
      <c r="O93" s="58" t="n"/>
      <c r="P93" s="58" t="n"/>
      <c r="Q93" s="58" t="n"/>
      <c r="R93" s="58" t="n">
        <v>1575165.35</v>
      </c>
      <c r="S93" s="58" t="n">
        <v>96915.68</v>
      </c>
      <c r="T93" s="58" t="n">
        <v>171617.03</v>
      </c>
      <c r="U93" s="4" t="n">
        <f aca="false" ca="false" dt2D="false" dtr="false" t="normal">COUNTIF(F93:Q93, "&gt;0")</f>
        <v>2</v>
      </c>
      <c r="V93" s="4" t="n">
        <f aca="false" ca="false" dt2D="false" dtr="false" t="normal">COUNTIF(R93:T93, "&gt;0")</f>
        <v>3</v>
      </c>
      <c r="W93" s="4" t="n">
        <f aca="false" ca="false" dt2D="false" dtr="false" t="normal">+U93+V93</f>
        <v>5</v>
      </c>
    </row>
    <row customFormat="true" customHeight="true" ht="12.75" outlineLevel="0" r="94" s="0">
      <c r="A94" s="49" t="n">
        <f aca="false" ca="false" dt2D="false" dtr="false" t="normal">+A93+1</f>
        <v>82</v>
      </c>
      <c r="B94" s="49" t="n">
        <f aca="false" ca="false" dt2D="false" dtr="false" t="normal">+B93+1</f>
        <v>82</v>
      </c>
      <c r="C94" s="50" t="s">
        <v>113</v>
      </c>
      <c r="D94" s="49" t="s">
        <v>166</v>
      </c>
      <c r="E94" s="58" t="n">
        <f aca="false" ca="false" dt2D="false" dtr="false" t="normal">SUM(F94:T94)</f>
        <v>2447844.2</v>
      </c>
      <c r="F94" s="58" t="n">
        <v>0</v>
      </c>
      <c r="G94" s="58" t="n"/>
      <c r="H94" s="58" t="n"/>
      <c r="I94" s="58" t="n"/>
      <c r="J94" s="58" t="n">
        <v>2447844.2</v>
      </c>
      <c r="K94" s="58" t="n"/>
      <c r="L94" s="58" t="n"/>
      <c r="M94" s="58" t="n">
        <v>0</v>
      </c>
      <c r="N94" s="58" t="n">
        <v>0</v>
      </c>
      <c r="O94" s="58" t="n">
        <v>0</v>
      </c>
      <c r="P94" s="58" t="n">
        <v>0</v>
      </c>
      <c r="Q94" s="58" t="n"/>
      <c r="R94" s="58" t="n"/>
      <c r="S94" s="58" t="n"/>
      <c r="T94" s="58" t="n"/>
      <c r="U94" s="4" t="n">
        <f aca="false" ca="false" dt2D="false" dtr="false" t="normal">COUNTIF(F94:Q94, "&gt;0")</f>
        <v>1</v>
      </c>
      <c r="V94" s="4" t="n">
        <f aca="false" ca="false" dt2D="false" dtr="false" t="normal">COUNTIF(R94:T94, "&gt;0")</f>
        <v>0</v>
      </c>
      <c r="W94" s="4" t="n">
        <f aca="false" ca="false" dt2D="false" dtr="false" t="normal">+U94+V94</f>
        <v>1</v>
      </c>
    </row>
    <row customFormat="true" customHeight="true" ht="12.75" outlineLevel="0" r="95" s="0">
      <c r="A95" s="49" t="n">
        <f aca="false" ca="false" dt2D="false" dtr="false" t="normal">+A94+1</f>
        <v>83</v>
      </c>
      <c r="B95" s="49" t="n">
        <f aca="false" ca="false" dt2D="false" dtr="false" t="normal">+B94+1</f>
        <v>83</v>
      </c>
      <c r="C95" s="50" t="s">
        <v>115</v>
      </c>
      <c r="D95" s="49" t="s">
        <v>167</v>
      </c>
      <c r="E95" s="58" t="n">
        <f aca="false" ca="false" dt2D="false" dtr="false" t="normal">SUM(F95:T95)</f>
        <v>1589095.52</v>
      </c>
      <c r="F95" s="58" t="n"/>
      <c r="G95" s="58" t="n"/>
      <c r="H95" s="58" t="n"/>
      <c r="I95" s="58" t="n"/>
      <c r="J95" s="58" t="n">
        <v>1073011.32</v>
      </c>
      <c r="K95" s="58" t="n"/>
      <c r="L95" s="58" t="n"/>
      <c r="M95" s="58" t="n"/>
      <c r="N95" s="58" t="n"/>
      <c r="O95" s="58" t="n"/>
      <c r="P95" s="58" t="n"/>
      <c r="Q95" s="58" t="n"/>
      <c r="R95" s="58" t="n">
        <v>476728.66</v>
      </c>
      <c r="S95" s="58" t="n">
        <v>15890.96</v>
      </c>
      <c r="T95" s="58" t="n">
        <v>23464.58</v>
      </c>
      <c r="U95" s="4" t="n">
        <f aca="false" ca="false" dt2D="false" dtr="false" t="normal">COUNTIF(F95:Q95, "&gt;0")</f>
        <v>1</v>
      </c>
      <c r="V95" s="4" t="n">
        <f aca="false" ca="false" dt2D="false" dtr="false" t="normal">COUNTIF(R95:T95, "&gt;0")</f>
        <v>3</v>
      </c>
      <c r="W95" s="4" t="n">
        <f aca="false" ca="false" dt2D="false" dtr="false" t="normal">+U95+V95</f>
        <v>4</v>
      </c>
    </row>
    <row customFormat="true" customHeight="true" ht="12.75" outlineLevel="0" r="96" s="0">
      <c r="A96" s="49" t="n">
        <f aca="false" ca="false" dt2D="false" dtr="false" t="normal">+A95+1</f>
        <v>84</v>
      </c>
      <c r="B96" s="49" t="n">
        <f aca="false" ca="false" dt2D="false" dtr="false" t="normal">+B95+1</f>
        <v>84</v>
      </c>
      <c r="C96" s="50" t="s">
        <v>115</v>
      </c>
      <c r="D96" s="49" t="s">
        <v>168</v>
      </c>
      <c r="E96" s="58" t="n">
        <f aca="false" ca="false" dt2D="false" dtr="false" t="normal">SUM(F96:T96)</f>
        <v>4906408.29</v>
      </c>
      <c r="F96" s="58" t="n"/>
      <c r="G96" s="58" t="n">
        <v>2796445.91</v>
      </c>
      <c r="H96" s="58" t="n"/>
      <c r="I96" s="58" t="n">
        <v>1144056.12</v>
      </c>
      <c r="J96" s="58" t="n">
        <v>652212.75</v>
      </c>
      <c r="K96" s="58" t="n"/>
      <c r="L96" s="58" t="n"/>
      <c r="M96" s="58" t="n"/>
      <c r="N96" s="58" t="n"/>
      <c r="O96" s="58" t="n"/>
      <c r="P96" s="58" t="n"/>
      <c r="Q96" s="58" t="n"/>
      <c r="R96" s="58" t="n">
        <v>289771.88</v>
      </c>
      <c r="S96" s="58" t="n">
        <v>9659.06</v>
      </c>
      <c r="T96" s="58" t="n">
        <v>14262.57</v>
      </c>
      <c r="U96" s="4" t="n">
        <f aca="false" ca="false" dt2D="false" dtr="false" t="normal">COUNTIF(F96:Q96, "&gt;0")</f>
        <v>3</v>
      </c>
      <c r="V96" s="4" t="n">
        <f aca="false" ca="false" dt2D="false" dtr="false" t="normal">COUNTIF(R96:T96, "&gt;0")</f>
        <v>3</v>
      </c>
      <c r="W96" s="4" t="n">
        <f aca="false" ca="false" dt2D="false" dtr="false" t="normal">+U96+V96</f>
        <v>6</v>
      </c>
    </row>
    <row customFormat="true" customHeight="true" ht="12.75" outlineLevel="0" r="97" s="0">
      <c r="A97" s="49" t="n">
        <f aca="false" ca="false" dt2D="false" dtr="false" t="normal">+A96+1</f>
        <v>85</v>
      </c>
      <c r="B97" s="49" t="n">
        <f aca="false" ca="false" dt2D="false" dtr="false" t="normal">+B96+1</f>
        <v>85</v>
      </c>
      <c r="C97" s="50" t="s">
        <v>115</v>
      </c>
      <c r="D97" s="49" t="s">
        <v>169</v>
      </c>
      <c r="E97" s="58" t="n">
        <f aca="false" ca="false" dt2D="false" dtr="false" t="normal">SUM(F97:T97)</f>
        <v>3783797.77</v>
      </c>
      <c r="F97" s="58" t="n"/>
      <c r="G97" s="58" t="n"/>
      <c r="H97" s="58" t="n"/>
      <c r="I97" s="58" t="n"/>
      <c r="J97" s="58" t="n">
        <v>2554948.9</v>
      </c>
      <c r="K97" s="58" t="n"/>
      <c r="L97" s="58" t="n"/>
      <c r="M97" s="58" t="n"/>
      <c r="N97" s="58" t="n"/>
      <c r="O97" s="58" t="n"/>
      <c r="P97" s="58" t="n"/>
      <c r="Q97" s="58" t="n"/>
      <c r="R97" s="58" t="n">
        <v>1135139.33</v>
      </c>
      <c r="S97" s="58" t="n">
        <v>37837.98</v>
      </c>
      <c r="T97" s="58" t="n">
        <v>55871.56</v>
      </c>
      <c r="U97" s="4" t="n">
        <f aca="false" ca="false" dt2D="false" dtr="false" t="normal">COUNTIF(F97:Q97, "&gt;0")</f>
        <v>1</v>
      </c>
      <c r="V97" s="4" t="n">
        <f aca="false" ca="false" dt2D="false" dtr="false" t="normal">COUNTIF(R97:T97, "&gt;0")</f>
        <v>3</v>
      </c>
      <c r="W97" s="4" t="n">
        <f aca="false" ca="false" dt2D="false" dtr="false" t="normal">+U97+V97</f>
        <v>4</v>
      </c>
    </row>
    <row customFormat="true" customHeight="true" ht="12.75" outlineLevel="0" r="98" s="0">
      <c r="A98" s="49" t="n">
        <f aca="false" ca="false" dt2D="false" dtr="false" t="normal">+A97+1</f>
        <v>86</v>
      </c>
      <c r="B98" s="49" t="n">
        <f aca="false" ca="false" dt2D="false" dtr="false" t="normal">+B97+1</f>
        <v>86</v>
      </c>
      <c r="C98" s="50" t="s">
        <v>115</v>
      </c>
      <c r="D98" s="49" t="s">
        <v>170</v>
      </c>
      <c r="E98" s="58" t="n">
        <f aca="false" ca="false" dt2D="false" dtr="false" t="normal">SUM(F98:T98)</f>
        <v>2587096.3</v>
      </c>
      <c r="F98" s="58" t="n"/>
      <c r="G98" s="58" t="n"/>
      <c r="H98" s="58" t="n"/>
      <c r="I98" s="58" t="n"/>
      <c r="J98" s="58" t="n">
        <v>1746895.39</v>
      </c>
      <c r="K98" s="58" t="n"/>
      <c r="L98" s="58" t="n"/>
      <c r="M98" s="58" t="n"/>
      <c r="N98" s="58" t="n"/>
      <c r="O98" s="58" t="n"/>
      <c r="P98" s="58" t="n"/>
      <c r="Q98" s="58" t="n"/>
      <c r="R98" s="58" t="n">
        <v>776128.89</v>
      </c>
      <c r="S98" s="58" t="n">
        <v>25870.96</v>
      </c>
      <c r="T98" s="58" t="n">
        <v>38201.06</v>
      </c>
      <c r="U98" s="4" t="n">
        <f aca="false" ca="false" dt2D="false" dtr="false" t="normal">COUNTIF(F98:Q98, "&gt;0")</f>
        <v>1</v>
      </c>
      <c r="V98" s="4" t="n">
        <f aca="false" ca="false" dt2D="false" dtr="false" t="normal">COUNTIF(R98:T98, "&gt;0")</f>
        <v>3</v>
      </c>
      <c r="W98" s="4" t="n">
        <f aca="false" ca="false" dt2D="false" dtr="false" t="normal">+U98+V98</f>
        <v>4</v>
      </c>
    </row>
    <row customFormat="true" customHeight="true" ht="12.75" outlineLevel="0" r="99" s="0">
      <c r="A99" s="49" t="n">
        <f aca="false" ca="false" dt2D="false" dtr="false" t="normal">+A98+1</f>
        <v>87</v>
      </c>
      <c r="B99" s="49" t="n">
        <f aca="false" ca="false" dt2D="false" dtr="false" t="normal">+B98+1</f>
        <v>87</v>
      </c>
      <c r="C99" s="50" t="s">
        <v>113</v>
      </c>
      <c r="D99" s="49" t="s">
        <v>171</v>
      </c>
      <c r="E99" s="58" t="n">
        <f aca="false" ca="false" dt2D="false" dtr="false" t="normal">SUM(F99:T99)</f>
        <v>1589534.66</v>
      </c>
      <c r="F99" s="58" t="n"/>
      <c r="G99" s="58" t="n"/>
      <c r="H99" s="58" t="n"/>
      <c r="I99" s="58" t="n"/>
      <c r="J99" s="58" t="n"/>
      <c r="K99" s="58" t="n"/>
      <c r="L99" s="58" t="n"/>
      <c r="M99" s="58" t="n"/>
      <c r="N99" s="58" t="n"/>
      <c r="O99" s="58" t="n"/>
      <c r="P99" s="58" t="n"/>
      <c r="Q99" s="58" t="n">
        <v>1589534.66</v>
      </c>
      <c r="R99" s="58" t="n"/>
      <c r="S99" s="58" t="n"/>
      <c r="T99" s="58" t="n"/>
      <c r="U99" s="4" t="n">
        <f aca="false" ca="false" dt2D="false" dtr="false" t="normal">COUNTIF(F99:Q99, "&gt;0")</f>
        <v>1</v>
      </c>
      <c r="V99" s="4" t="n">
        <f aca="false" ca="false" dt2D="false" dtr="false" t="normal">COUNTIF(R99:T99, "&gt;0")</f>
        <v>0</v>
      </c>
      <c r="W99" s="4" t="n">
        <f aca="false" ca="false" dt2D="false" dtr="false" t="normal">+U99+V99</f>
        <v>1</v>
      </c>
    </row>
    <row customFormat="true" customHeight="true" ht="12.75" outlineLevel="0" r="100" s="0">
      <c r="A100" s="49" t="n">
        <f aca="false" ca="false" dt2D="false" dtr="false" t="normal">+A99+1</f>
        <v>88</v>
      </c>
      <c r="B100" s="49" t="n">
        <f aca="false" ca="false" dt2D="false" dtr="false" t="normal">+B99+1</f>
        <v>88</v>
      </c>
      <c r="C100" s="50" t="s">
        <v>115</v>
      </c>
      <c r="D100" s="49" t="s">
        <v>172</v>
      </c>
      <c r="E100" s="58" t="n">
        <f aca="false" ca="false" dt2D="false" dtr="false" t="normal">SUM(F100:T100)</f>
        <v>2575102.91</v>
      </c>
      <c r="F100" s="58" t="n"/>
      <c r="G100" s="58" t="n"/>
      <c r="H100" s="58" t="n"/>
      <c r="I100" s="58" t="n"/>
      <c r="J100" s="58" t="n">
        <v>1738797.04</v>
      </c>
      <c r="K100" s="58" t="n"/>
      <c r="L100" s="58" t="n"/>
      <c r="M100" s="58" t="n"/>
      <c r="N100" s="58" t="n"/>
      <c r="O100" s="58" t="n"/>
      <c r="P100" s="58" t="n"/>
      <c r="Q100" s="58" t="n"/>
      <c r="R100" s="58" t="n">
        <v>772530.87</v>
      </c>
      <c r="S100" s="58" t="n">
        <v>25751.03</v>
      </c>
      <c r="T100" s="58" t="n">
        <v>38023.97</v>
      </c>
      <c r="U100" s="4" t="n">
        <f aca="false" ca="false" dt2D="false" dtr="false" t="normal">COUNTIF(F100:Q100, "&gt;0")</f>
        <v>1</v>
      </c>
      <c r="V100" s="4" t="n">
        <f aca="false" ca="false" dt2D="false" dtr="false" t="normal">COUNTIF(R100:T100, "&gt;0")</f>
        <v>3</v>
      </c>
      <c r="W100" s="4" t="n">
        <f aca="false" ca="false" dt2D="false" dtr="false" t="normal">+U100+V100</f>
        <v>4</v>
      </c>
    </row>
    <row customFormat="true" customHeight="true" ht="12.75" outlineLevel="0" r="101" s="0">
      <c r="A101" s="49" t="n">
        <f aca="false" ca="false" dt2D="false" dtr="false" t="normal">+A100+1</f>
        <v>89</v>
      </c>
      <c r="B101" s="49" t="n">
        <f aca="false" ca="false" dt2D="false" dtr="false" t="normal">+B100+1</f>
        <v>89</v>
      </c>
      <c r="C101" s="50" t="s">
        <v>115</v>
      </c>
      <c r="D101" s="49" t="s">
        <v>173</v>
      </c>
      <c r="E101" s="58" t="n">
        <f aca="false" ca="false" dt2D="false" dtr="false" t="normal">SUM(F101:T101)</f>
        <v>2589075.2199999997</v>
      </c>
      <c r="F101" s="58" t="n"/>
      <c r="G101" s="58" t="n"/>
      <c r="H101" s="58" t="n"/>
      <c r="I101" s="58" t="n"/>
      <c r="J101" s="58" t="n">
        <v>1748231.62</v>
      </c>
      <c r="K101" s="58" t="n"/>
      <c r="L101" s="58" t="n"/>
      <c r="M101" s="58" t="n"/>
      <c r="N101" s="58" t="n"/>
      <c r="O101" s="58" t="n"/>
      <c r="P101" s="58" t="n"/>
      <c r="Q101" s="58" t="n"/>
      <c r="R101" s="58" t="n">
        <v>776722.57</v>
      </c>
      <c r="S101" s="58" t="n">
        <v>25890.75</v>
      </c>
      <c r="T101" s="58" t="n">
        <v>38230.28</v>
      </c>
      <c r="U101" s="4" t="n">
        <f aca="false" ca="false" dt2D="false" dtr="false" t="normal">COUNTIF(F101:Q101, "&gt;0")</f>
        <v>1</v>
      </c>
      <c r="V101" s="4" t="n">
        <f aca="false" ca="false" dt2D="false" dtr="false" t="normal">COUNTIF(R101:T101, "&gt;0")</f>
        <v>3</v>
      </c>
      <c r="W101" s="4" t="n">
        <f aca="false" ca="false" dt2D="false" dtr="false" t="normal">+U101+V101</f>
        <v>4</v>
      </c>
    </row>
    <row customFormat="true" customHeight="true" ht="12.75" outlineLevel="0" r="102" s="0">
      <c r="A102" s="49" t="n">
        <f aca="false" ca="false" dt2D="false" dtr="false" t="normal">+A101+1</f>
        <v>90</v>
      </c>
      <c r="B102" s="49" t="n">
        <f aca="false" ca="false" dt2D="false" dtr="false" t="normal">+B101+1</f>
        <v>90</v>
      </c>
      <c r="C102" s="50" t="s">
        <v>115</v>
      </c>
      <c r="D102" s="49" t="s">
        <v>174</v>
      </c>
      <c r="E102" s="58" t="n">
        <f aca="false" ca="false" dt2D="false" dtr="false" t="normal">SUM(F102:T102)</f>
        <v>1504452.0999999999</v>
      </c>
      <c r="F102" s="58" t="n"/>
      <c r="G102" s="58" t="n"/>
      <c r="H102" s="58" t="n"/>
      <c r="I102" s="58" t="n"/>
      <c r="J102" s="58" t="n">
        <v>1015857.21</v>
      </c>
      <c r="K102" s="58" t="n"/>
      <c r="L102" s="58" t="n"/>
      <c r="M102" s="58" t="n"/>
      <c r="N102" s="58" t="n"/>
      <c r="O102" s="58" t="n"/>
      <c r="P102" s="58" t="n"/>
      <c r="Q102" s="58" t="n"/>
      <c r="R102" s="58" t="n">
        <v>451335.63</v>
      </c>
      <c r="S102" s="58" t="n">
        <v>15044.52</v>
      </c>
      <c r="T102" s="58" t="n">
        <v>22214.74</v>
      </c>
      <c r="U102" s="4" t="n">
        <f aca="false" ca="false" dt2D="false" dtr="false" t="normal">COUNTIF(F102:Q102, "&gt;0")</f>
        <v>1</v>
      </c>
      <c r="V102" s="4" t="n">
        <f aca="false" ca="false" dt2D="false" dtr="false" t="normal">COUNTIF(R102:T102, "&gt;0")</f>
        <v>3</v>
      </c>
      <c r="W102" s="4" t="n">
        <f aca="false" ca="false" dt2D="false" dtr="false" t="normal">+U102+V102</f>
        <v>4</v>
      </c>
    </row>
    <row customFormat="true" customHeight="true" ht="12.75" outlineLevel="0" r="103" s="0">
      <c r="A103" s="49" t="n">
        <f aca="false" ca="false" dt2D="false" dtr="false" t="normal">+A102+1</f>
        <v>91</v>
      </c>
      <c r="B103" s="49" t="n">
        <f aca="false" ca="false" dt2D="false" dtr="false" t="normal">+B102+1</f>
        <v>91</v>
      </c>
      <c r="C103" s="50" t="s">
        <v>115</v>
      </c>
      <c r="D103" s="49" t="s">
        <v>175</v>
      </c>
      <c r="E103" s="58" t="n">
        <f aca="false" ca="false" dt2D="false" dtr="false" t="normal">SUM(F103:T103)</f>
        <v>2217939.4499999997</v>
      </c>
      <c r="F103" s="58" t="n"/>
      <c r="G103" s="58" t="n"/>
      <c r="H103" s="58" t="n"/>
      <c r="I103" s="58" t="n"/>
      <c r="J103" s="58" t="n">
        <v>1497628.13</v>
      </c>
      <c r="K103" s="58" t="n"/>
      <c r="L103" s="58" t="n"/>
      <c r="M103" s="58" t="n"/>
      <c r="N103" s="58" t="n"/>
      <c r="O103" s="58" t="n"/>
      <c r="P103" s="58" t="n"/>
      <c r="Q103" s="58" t="n"/>
      <c r="R103" s="58" t="n">
        <v>665381.84</v>
      </c>
      <c r="S103" s="58" t="n">
        <v>22179.39</v>
      </c>
      <c r="T103" s="58" t="n">
        <v>32750.09</v>
      </c>
      <c r="U103" s="4" t="n">
        <f aca="false" ca="false" dt2D="false" dtr="false" t="normal">COUNTIF(F103:Q103, "&gt;0")</f>
        <v>1</v>
      </c>
      <c r="V103" s="4" t="n">
        <f aca="false" ca="false" dt2D="false" dtr="false" t="normal">COUNTIF(R103:T103, "&gt;0")</f>
        <v>3</v>
      </c>
      <c r="W103" s="4" t="n">
        <f aca="false" ca="false" dt2D="false" dtr="false" t="normal">+U103+V103</f>
        <v>4</v>
      </c>
    </row>
    <row customFormat="true" customHeight="true" ht="12.75" outlineLevel="0" r="104" s="0">
      <c r="A104" s="49" t="n">
        <f aca="false" ca="false" dt2D="false" dtr="false" t="normal">+A103+1</f>
        <v>92</v>
      </c>
      <c r="B104" s="49" t="n">
        <f aca="false" ca="false" dt2D="false" dtr="false" t="normal">+B103+1</f>
        <v>92</v>
      </c>
      <c r="C104" s="50" t="s">
        <v>115</v>
      </c>
      <c r="D104" s="49" t="s">
        <v>176</v>
      </c>
      <c r="E104" s="58" t="n">
        <f aca="false" ca="false" dt2D="false" dtr="false" t="normal">SUM(F104:T104)</f>
        <v>10852758.63</v>
      </c>
      <c r="F104" s="58" t="n"/>
      <c r="G104" s="58" t="n"/>
      <c r="H104" s="58" t="n"/>
      <c r="I104" s="58" t="n"/>
      <c r="J104" s="58" t="n"/>
      <c r="K104" s="58" t="n"/>
      <c r="L104" s="58" t="n"/>
      <c r="M104" s="58" t="n"/>
      <c r="N104" s="58" t="n"/>
      <c r="O104" s="58" t="n"/>
      <c r="P104" s="58" t="n"/>
      <c r="Q104" s="58" t="n">
        <v>10852758.63</v>
      </c>
      <c r="R104" s="58" t="n"/>
      <c r="S104" s="58" t="n"/>
      <c r="T104" s="58" t="n"/>
      <c r="U104" s="4" t="n">
        <f aca="false" ca="false" dt2D="false" dtr="false" t="normal">COUNTIF(F104:Q104, "&gt;0")</f>
        <v>1</v>
      </c>
      <c r="V104" s="4" t="n">
        <f aca="false" ca="false" dt2D="false" dtr="false" t="normal">COUNTIF(R104:T104, "&gt;0")</f>
        <v>0</v>
      </c>
      <c r="W104" s="4" t="n">
        <f aca="false" ca="false" dt2D="false" dtr="false" t="normal">+U104+V104</f>
        <v>1</v>
      </c>
    </row>
    <row customFormat="true" customHeight="true" ht="12.75" outlineLevel="0" r="105" s="0">
      <c r="A105" s="49" t="n">
        <f aca="false" ca="false" dt2D="false" dtr="false" t="normal">+A104+1</f>
        <v>93</v>
      </c>
      <c r="B105" s="49" t="n">
        <f aca="false" ca="false" dt2D="false" dtr="false" t="normal">+B104+1</f>
        <v>93</v>
      </c>
      <c r="C105" s="50" t="s">
        <v>115</v>
      </c>
      <c r="D105" s="49" t="s">
        <v>177</v>
      </c>
      <c r="E105" s="58" t="n">
        <f aca="false" ca="false" dt2D="false" dtr="false" t="normal">SUM(F105:T105)</f>
        <v>10774080</v>
      </c>
      <c r="F105" s="58" t="n"/>
      <c r="G105" s="58" t="n"/>
      <c r="H105" s="58" t="n"/>
      <c r="I105" s="58" t="n"/>
      <c r="J105" s="58" t="n"/>
      <c r="K105" s="58" t="n"/>
      <c r="L105" s="58" t="n"/>
      <c r="M105" s="58" t="n">
        <v>10121774.10048</v>
      </c>
      <c r="N105" s="58" t="n"/>
      <c r="O105" s="58" t="n"/>
      <c r="P105" s="58" t="n"/>
      <c r="Q105" s="58" t="n"/>
      <c r="R105" s="58" t="n">
        <v>323222.4</v>
      </c>
      <c r="S105" s="58" t="n">
        <v>107740.8</v>
      </c>
      <c r="T105" s="58" t="n">
        <v>221342.69952</v>
      </c>
      <c r="U105" s="4" t="n">
        <f aca="false" ca="false" dt2D="false" dtr="false" t="normal">COUNTIF(F105:Q105, "&gt;0")</f>
        <v>1</v>
      </c>
      <c r="V105" s="4" t="n">
        <f aca="false" ca="false" dt2D="false" dtr="false" t="normal">COUNTIF(R105:T105, "&gt;0")</f>
        <v>3</v>
      </c>
      <c r="W105" s="4" t="n">
        <f aca="false" ca="false" dt2D="false" dtr="false" t="normal">+U105+V105</f>
        <v>4</v>
      </c>
    </row>
    <row customFormat="true" customHeight="true" ht="12.75" outlineLevel="0" r="106" s="0">
      <c r="A106" s="49" t="n">
        <f aca="false" ca="false" dt2D="false" dtr="false" t="normal">+A105+1</f>
        <v>94</v>
      </c>
      <c r="B106" s="49" t="n">
        <f aca="false" ca="false" dt2D="false" dtr="false" t="normal">+B105+1</f>
        <v>94</v>
      </c>
      <c r="C106" s="50" t="s">
        <v>115</v>
      </c>
      <c r="D106" s="49" t="s">
        <v>178</v>
      </c>
      <c r="E106" s="58" t="n">
        <f aca="false" ca="false" dt2D="false" dtr="false" t="normal">SUM(F106:T106)</f>
        <v>7182720</v>
      </c>
      <c r="F106" s="58" t="n"/>
      <c r="G106" s="58" t="n"/>
      <c r="H106" s="58" t="n"/>
      <c r="I106" s="58" t="n"/>
      <c r="J106" s="58" t="n"/>
      <c r="K106" s="58" t="n"/>
      <c r="L106" s="58" t="n"/>
      <c r="M106" s="58" t="n">
        <v>6747849.40032</v>
      </c>
      <c r="N106" s="58" t="n"/>
      <c r="O106" s="58" t="n"/>
      <c r="P106" s="58" t="n"/>
      <c r="Q106" s="58" t="n"/>
      <c r="R106" s="58" t="n">
        <v>215481.6</v>
      </c>
      <c r="S106" s="58" t="n">
        <v>71827.2</v>
      </c>
      <c r="T106" s="58" t="n">
        <v>147561.79968</v>
      </c>
      <c r="U106" s="4" t="n">
        <f aca="false" ca="false" dt2D="false" dtr="false" t="normal">COUNTIF(F106:Q106, "&gt;0")</f>
        <v>1</v>
      </c>
      <c r="V106" s="4" t="n">
        <f aca="false" ca="false" dt2D="false" dtr="false" t="normal">COUNTIF(R106:T106, "&gt;0")</f>
        <v>3</v>
      </c>
      <c r="W106" s="4" t="n">
        <f aca="false" ca="false" dt2D="false" dtr="false" t="normal">+U106+V106</f>
        <v>4</v>
      </c>
    </row>
    <row customFormat="true" customHeight="true" ht="12.75" outlineLevel="0" r="107" s="0">
      <c r="A107" s="49" t="n">
        <f aca="false" ca="false" dt2D="false" dtr="false" t="normal">+A106+1</f>
        <v>95</v>
      </c>
      <c r="B107" s="49" t="n">
        <f aca="false" ca="false" dt2D="false" dtr="false" t="normal">+B106+1</f>
        <v>95</v>
      </c>
      <c r="C107" s="50" t="s">
        <v>115</v>
      </c>
      <c r="D107" s="49" t="s">
        <v>179</v>
      </c>
      <c r="E107" s="58" t="n">
        <f aca="false" ca="false" dt2D="false" dtr="false" t="normal">SUM(F107:T107)</f>
        <v>7182720</v>
      </c>
      <c r="F107" s="58" t="n"/>
      <c r="G107" s="58" t="n"/>
      <c r="H107" s="58" t="n"/>
      <c r="I107" s="58" t="n"/>
      <c r="J107" s="58" t="n"/>
      <c r="K107" s="58" t="n"/>
      <c r="L107" s="58" t="n"/>
      <c r="M107" s="58" t="n">
        <v>6747849.40032</v>
      </c>
      <c r="N107" s="58" t="n"/>
      <c r="O107" s="58" t="n"/>
      <c r="P107" s="58" t="n"/>
      <c r="Q107" s="58" t="n"/>
      <c r="R107" s="58" t="n">
        <v>215481.6</v>
      </c>
      <c r="S107" s="58" t="n">
        <v>71827.2</v>
      </c>
      <c r="T107" s="58" t="n">
        <v>147561.79968</v>
      </c>
      <c r="U107" s="4" t="n">
        <f aca="false" ca="false" dt2D="false" dtr="false" t="normal">COUNTIF(F107:Q107, "&gt;0")</f>
        <v>1</v>
      </c>
      <c r="V107" s="4" t="n">
        <f aca="false" ca="false" dt2D="false" dtr="false" t="normal">COUNTIF(R107:T107, "&gt;0")</f>
        <v>3</v>
      </c>
      <c r="W107" s="4" t="n">
        <f aca="false" ca="false" dt2D="false" dtr="false" t="normal">+U107+V107</f>
        <v>4</v>
      </c>
    </row>
    <row customFormat="true" customHeight="true" ht="12.75" outlineLevel="0" r="108" s="0">
      <c r="A108" s="49" t="n">
        <f aca="false" ca="false" dt2D="false" dtr="false" t="normal">+A107+1</f>
        <v>96</v>
      </c>
      <c r="B108" s="49" t="n">
        <f aca="false" ca="false" dt2D="false" dtr="false" t="normal">+B107+1</f>
        <v>96</v>
      </c>
      <c r="C108" s="50" t="s">
        <v>115</v>
      </c>
      <c r="D108" s="49" t="s">
        <v>180</v>
      </c>
      <c r="E108" s="58" t="n">
        <f aca="false" ca="false" dt2D="false" dtr="false" t="normal">SUM(F108:T108)</f>
        <v>24053153.19</v>
      </c>
      <c r="F108" s="58" t="n">
        <v>16034044.15</v>
      </c>
      <c r="G108" s="58" t="n">
        <v>5691851.84</v>
      </c>
      <c r="H108" s="58" t="n"/>
      <c r="I108" s="58" t="n"/>
      <c r="J108" s="58" t="n">
        <v>2327257.2</v>
      </c>
      <c r="K108" s="58" t="n"/>
      <c r="L108" s="58" t="n"/>
      <c r="M108" s="58" t="n"/>
      <c r="N108" s="58" t="n"/>
      <c r="O108" s="58" t="n"/>
      <c r="P108" s="58" t="n"/>
      <c r="Q108" s="58" t="n"/>
      <c r="R108" s="58" t="n"/>
      <c r="S108" s="58" t="n"/>
      <c r="T108" s="58" t="n"/>
      <c r="U108" s="4" t="n">
        <f aca="false" ca="false" dt2D="false" dtr="false" t="normal">COUNTIF(F108:Q108, "&gt;0")</f>
        <v>3</v>
      </c>
      <c r="V108" s="4" t="n">
        <f aca="false" ca="false" dt2D="false" dtr="false" t="normal">COUNTIF(R108:T108, "&gt;0")</f>
        <v>0</v>
      </c>
      <c r="W108" s="4" t="n">
        <f aca="false" ca="false" dt2D="false" dtr="false" t="normal">+U108+V108</f>
        <v>3</v>
      </c>
    </row>
    <row customFormat="true" customHeight="true" ht="12.75" outlineLevel="0" r="109" s="0">
      <c r="A109" s="49" t="n">
        <f aca="false" ca="false" dt2D="false" dtr="false" t="normal">+A108+1</f>
        <v>97</v>
      </c>
      <c r="B109" s="49" t="n">
        <f aca="false" ca="false" dt2D="false" dtr="false" t="normal">+B108+1</f>
        <v>97</v>
      </c>
      <c r="C109" s="50" t="s">
        <v>115</v>
      </c>
      <c r="D109" s="49" t="s">
        <v>183</v>
      </c>
      <c r="E109" s="58" t="n">
        <f aca="false" ca="false" dt2D="false" dtr="false" t="normal">SUM(F109:T109)</f>
        <v>1166577.07</v>
      </c>
      <c r="F109" s="58" t="n"/>
      <c r="G109" s="58" t="n"/>
      <c r="H109" s="58" t="n"/>
      <c r="I109" s="58" t="n"/>
      <c r="J109" s="58" t="n">
        <v>1166577.07</v>
      </c>
      <c r="K109" s="58" t="n"/>
      <c r="L109" s="58" t="n"/>
      <c r="M109" s="58" t="n"/>
      <c r="N109" s="58" t="n"/>
      <c r="O109" s="58" t="n"/>
      <c r="P109" s="58" t="n"/>
      <c r="Q109" s="58" t="n"/>
      <c r="R109" s="58" t="n"/>
      <c r="S109" s="58" t="n"/>
      <c r="T109" s="58" t="n"/>
      <c r="U109" s="4" t="n">
        <f aca="false" ca="false" dt2D="false" dtr="false" t="normal">COUNTIF(F109:Q109, "&gt;0")</f>
        <v>1</v>
      </c>
      <c r="V109" s="4" t="n">
        <f aca="false" ca="false" dt2D="false" dtr="false" t="normal">COUNTIF(R109:T109, "&gt;0")</f>
        <v>0</v>
      </c>
      <c r="W109" s="4" t="n">
        <f aca="false" ca="false" dt2D="false" dtr="false" t="normal">+U109+V109</f>
        <v>1</v>
      </c>
    </row>
    <row customFormat="true" customHeight="true" ht="12.75" outlineLevel="0" r="110" s="0">
      <c r="A110" s="49" t="n">
        <f aca="false" ca="false" dt2D="false" dtr="false" t="normal">+A109+1</f>
        <v>98</v>
      </c>
      <c r="B110" s="49" t="n">
        <f aca="false" ca="false" dt2D="false" dtr="false" t="normal">+B109+1</f>
        <v>98</v>
      </c>
      <c r="C110" s="50" t="s">
        <v>115</v>
      </c>
      <c r="D110" s="49" t="s">
        <v>184</v>
      </c>
      <c r="E110" s="58" t="n">
        <f aca="false" ca="false" dt2D="false" dtr="false" t="normal">SUM(F110:T110)</f>
        <v>15672884.18</v>
      </c>
      <c r="F110" s="58" t="n"/>
      <c r="G110" s="58" t="n"/>
      <c r="H110" s="58" t="n"/>
      <c r="I110" s="58" t="n"/>
      <c r="J110" s="58" t="n"/>
      <c r="K110" s="58" t="n"/>
      <c r="L110" s="58" t="n"/>
      <c r="M110" s="58" t="n"/>
      <c r="N110" s="58" t="n"/>
      <c r="O110" s="58" t="n"/>
      <c r="P110" s="58" t="n"/>
      <c r="Q110" s="58" t="n">
        <v>15672884.18</v>
      </c>
      <c r="R110" s="58" t="n"/>
      <c r="S110" s="58" t="n"/>
      <c r="T110" s="58" t="n"/>
      <c r="U110" s="4" t="n">
        <f aca="false" ca="false" dt2D="false" dtr="false" t="normal">COUNTIF(F110:Q110, "&gt;0")</f>
        <v>1</v>
      </c>
      <c r="V110" s="4" t="n">
        <f aca="false" ca="false" dt2D="false" dtr="false" t="normal">COUNTIF(R110:T110, "&gt;0")</f>
        <v>0</v>
      </c>
      <c r="W110" s="4" t="n">
        <f aca="false" ca="false" dt2D="false" dtr="false" t="normal">+U110+V110</f>
        <v>1</v>
      </c>
    </row>
    <row customFormat="true" customHeight="true" ht="12.75" outlineLevel="0" r="111" s="0">
      <c r="A111" s="49" t="n">
        <f aca="false" ca="false" dt2D="false" dtr="false" t="normal">+A110+1</f>
        <v>99</v>
      </c>
      <c r="B111" s="49" t="n">
        <f aca="false" ca="false" dt2D="false" dtr="false" t="normal">+B110+1</f>
        <v>99</v>
      </c>
      <c r="C111" s="50" t="s">
        <v>115</v>
      </c>
      <c r="D111" s="49" t="s">
        <v>185</v>
      </c>
      <c r="E111" s="58" t="n">
        <f aca="false" ca="false" dt2D="false" dtr="false" t="normal">SUM(F111:T111)</f>
        <v>4824288.5</v>
      </c>
      <c r="F111" s="58" t="n"/>
      <c r="G111" s="58" t="n"/>
      <c r="H111" s="58" t="n"/>
      <c r="I111" s="58" t="n"/>
      <c r="J111" s="58" t="n">
        <v>1652698.1</v>
      </c>
      <c r="K111" s="58" t="n"/>
      <c r="L111" s="58" t="n"/>
      <c r="M111" s="58" t="n"/>
      <c r="N111" s="58" t="n"/>
      <c r="O111" s="58" t="n"/>
      <c r="P111" s="58" t="n"/>
      <c r="Q111" s="58" t="n">
        <v>3171590.4</v>
      </c>
      <c r="R111" s="58" t="n"/>
      <c r="S111" s="58" t="n"/>
      <c r="T111" s="58" t="n"/>
      <c r="U111" s="4" t="n">
        <f aca="false" ca="false" dt2D="false" dtr="false" t="normal">COUNTIF(F111:Q111, "&gt;0")</f>
        <v>2</v>
      </c>
      <c r="V111" s="4" t="n">
        <f aca="false" ca="false" dt2D="false" dtr="false" t="normal">COUNTIF(R111:T111, "&gt;0")</f>
        <v>0</v>
      </c>
      <c r="W111" s="4" t="n">
        <f aca="false" ca="false" dt2D="false" dtr="false" t="normal">+U111+V111</f>
        <v>2</v>
      </c>
    </row>
    <row customFormat="true" customHeight="true" ht="12.75" outlineLevel="0" r="112" s="0">
      <c r="A112" s="49" t="n">
        <f aca="false" ca="false" dt2D="false" dtr="false" t="normal">+A111+1</f>
        <v>100</v>
      </c>
      <c r="B112" s="49" t="n">
        <f aca="false" ca="false" dt2D="false" dtr="false" t="normal">+B111+1</f>
        <v>100</v>
      </c>
      <c r="C112" s="50" t="s">
        <v>115</v>
      </c>
      <c r="D112" s="49" t="s">
        <v>187</v>
      </c>
      <c r="E112" s="58" t="n">
        <f aca="false" ca="false" dt2D="false" dtr="false" t="normal">SUM(F112:T112)</f>
        <v>2454277.5899999994</v>
      </c>
      <c r="F112" s="58" t="n"/>
      <c r="G112" s="58" t="n">
        <v>2137562.88</v>
      </c>
      <c r="H112" s="58" t="n"/>
      <c r="I112" s="58" t="n"/>
      <c r="J112" s="58" t="n"/>
      <c r="K112" s="58" t="n"/>
      <c r="L112" s="58" t="n"/>
      <c r="M112" s="58" t="n"/>
      <c r="N112" s="58" t="n"/>
      <c r="O112" s="58" t="n"/>
      <c r="P112" s="58" t="n"/>
      <c r="Q112" s="58" t="n"/>
      <c r="R112" s="58" t="n">
        <v>245427.76</v>
      </c>
      <c r="S112" s="58" t="n">
        <v>24542.78</v>
      </c>
      <c r="T112" s="58" t="n">
        <v>46744.17</v>
      </c>
      <c r="U112" s="4" t="n">
        <f aca="false" ca="false" dt2D="false" dtr="false" t="normal">COUNTIF(F112:Q112, "&gt;0")</f>
        <v>1</v>
      </c>
      <c r="V112" s="4" t="n">
        <f aca="false" ca="false" dt2D="false" dtr="false" t="normal">COUNTIF(R112:T112, "&gt;0")</f>
        <v>3</v>
      </c>
      <c r="W112" s="4" t="n">
        <f aca="false" ca="false" dt2D="false" dtr="false" t="normal">+U112+V112</f>
        <v>4</v>
      </c>
    </row>
    <row customFormat="true" customHeight="true" ht="12.75" outlineLevel="0" r="113" s="0">
      <c r="A113" s="49" t="n">
        <f aca="false" ca="false" dt2D="false" dtr="false" t="normal">+A112+1</f>
        <v>101</v>
      </c>
      <c r="B113" s="49" t="n">
        <f aca="false" ca="false" dt2D="false" dtr="false" t="normal">+B112+1</f>
        <v>101</v>
      </c>
      <c r="C113" s="50" t="s">
        <v>113</v>
      </c>
      <c r="D113" s="49" t="s">
        <v>189</v>
      </c>
      <c r="E113" s="58" t="n">
        <f aca="false" ca="false" dt2D="false" dtr="false" t="normal">SUM(F113:T113)</f>
        <v>1007894.07</v>
      </c>
      <c r="F113" s="58" t="n"/>
      <c r="G113" s="58" t="n"/>
      <c r="H113" s="58" t="n"/>
      <c r="I113" s="58" t="n"/>
      <c r="J113" s="58" t="n">
        <v>1007894.07</v>
      </c>
      <c r="K113" s="58" t="n"/>
      <c r="L113" s="58" t="n"/>
      <c r="M113" s="58" t="n"/>
      <c r="N113" s="58" t="n"/>
      <c r="O113" s="58" t="n"/>
      <c r="P113" s="58" t="n"/>
      <c r="Q113" s="58" t="n"/>
      <c r="R113" s="58" t="n"/>
      <c r="S113" s="58" t="n"/>
      <c r="T113" s="58" t="n"/>
      <c r="U113" s="4" t="n">
        <f aca="false" ca="false" dt2D="false" dtr="false" t="normal">COUNTIF(F113:Q113, "&gt;0")</f>
        <v>1</v>
      </c>
      <c r="V113" s="4" t="n">
        <f aca="false" ca="false" dt2D="false" dtr="false" t="normal">COUNTIF(R113:T113, "&gt;0")</f>
        <v>0</v>
      </c>
      <c r="W113" s="4" t="n">
        <f aca="false" ca="false" dt2D="false" dtr="false" t="normal">+U113+V113</f>
        <v>1</v>
      </c>
    </row>
    <row customFormat="true" customHeight="true" ht="12.75" outlineLevel="0" r="114" s="0">
      <c r="A114" s="49" t="n">
        <f aca="false" ca="false" dt2D="false" dtr="false" t="normal">+A113+1</f>
        <v>102</v>
      </c>
      <c r="B114" s="49" t="n">
        <f aca="false" ca="false" dt2D="false" dtr="false" t="normal">+B113+1</f>
        <v>102</v>
      </c>
      <c r="C114" s="50" t="s">
        <v>115</v>
      </c>
      <c r="D114" s="49" t="s">
        <v>190</v>
      </c>
      <c r="E114" s="58" t="n">
        <f aca="false" ca="false" dt2D="false" dtr="false" t="normal">SUM(F114:T114)</f>
        <v>921637.24</v>
      </c>
      <c r="F114" s="58" t="n"/>
      <c r="G114" s="58" t="n"/>
      <c r="H114" s="58" t="n"/>
      <c r="I114" s="58" t="n"/>
      <c r="J114" s="58" t="n">
        <v>622320.8</v>
      </c>
      <c r="K114" s="58" t="n"/>
      <c r="L114" s="58" t="n"/>
      <c r="M114" s="58" t="n"/>
      <c r="N114" s="58" t="n"/>
      <c r="O114" s="58" t="n"/>
      <c r="P114" s="58" t="n"/>
      <c r="Q114" s="58" t="n"/>
      <c r="R114" s="58" t="n">
        <v>276491.17</v>
      </c>
      <c r="S114" s="58" t="n">
        <v>9216.37</v>
      </c>
      <c r="T114" s="58" t="n">
        <v>13608.9</v>
      </c>
      <c r="U114" s="4" t="n">
        <f aca="false" ca="false" dt2D="false" dtr="false" t="normal">COUNTIF(F114:Q114, "&gt;0")</f>
        <v>1</v>
      </c>
      <c r="V114" s="4" t="n">
        <f aca="false" ca="false" dt2D="false" dtr="false" t="normal">COUNTIF(R114:T114, "&gt;0")</f>
        <v>3</v>
      </c>
      <c r="W114" s="4" t="n">
        <f aca="false" ca="false" dt2D="false" dtr="false" t="normal">+U114+V114</f>
        <v>4</v>
      </c>
    </row>
    <row customFormat="true" customHeight="true" ht="12.75" outlineLevel="0" r="115" s="0">
      <c r="A115" s="49" t="n">
        <f aca="false" ca="false" dt2D="false" dtr="false" t="normal">+A114+1</f>
        <v>103</v>
      </c>
      <c r="B115" s="49" t="n">
        <f aca="false" ca="false" dt2D="false" dtr="false" t="normal">+B114+1</f>
        <v>103</v>
      </c>
      <c r="C115" s="50" t="s">
        <v>115</v>
      </c>
      <c r="D115" s="49" t="s">
        <v>191</v>
      </c>
      <c r="E115" s="58" t="n">
        <f aca="false" ca="false" dt2D="false" dtr="false" t="normal">SUM(F115:T115)</f>
        <v>19063284.77</v>
      </c>
      <c r="F115" s="58" t="n">
        <v>14288939.8</v>
      </c>
      <c r="G115" s="58" t="n"/>
      <c r="H115" s="58" t="n"/>
      <c r="I115" s="58" t="n"/>
      <c r="J115" s="58" t="n">
        <v>2037707.19</v>
      </c>
      <c r="K115" s="58" t="n"/>
      <c r="L115" s="58" t="n"/>
      <c r="M115" s="58" t="n"/>
      <c r="N115" s="58" t="n"/>
      <c r="O115" s="58" t="n"/>
      <c r="P115" s="58" t="n"/>
      <c r="Q115" s="58" t="n"/>
      <c r="R115" s="58" t="n">
        <v>2188974.23</v>
      </c>
      <c r="S115" s="58" t="n">
        <v>190632.85</v>
      </c>
      <c r="T115" s="58" t="n">
        <v>357030.7</v>
      </c>
      <c r="U115" s="4" t="n">
        <f aca="false" ca="false" dt2D="false" dtr="false" t="normal">COUNTIF(F115:Q115, "&gt;0")</f>
        <v>2</v>
      </c>
      <c r="V115" s="4" t="n">
        <f aca="false" ca="false" dt2D="false" dtr="false" t="normal">COUNTIF(R115:T115, "&gt;0")</f>
        <v>3</v>
      </c>
      <c r="W115" s="4" t="n">
        <f aca="false" ca="false" dt2D="false" dtr="false" t="normal">+U115+V115</f>
        <v>5</v>
      </c>
    </row>
    <row customFormat="true" customHeight="true" ht="12.75" outlineLevel="0" r="116" s="0">
      <c r="A116" s="49" t="n">
        <f aca="false" ca="false" dt2D="false" dtr="false" t="normal">+A115+1</f>
        <v>104</v>
      </c>
      <c r="B116" s="49" t="n">
        <f aca="false" ca="false" dt2D="false" dtr="false" t="normal">+B115+1</f>
        <v>104</v>
      </c>
      <c r="C116" s="50" t="s">
        <v>115</v>
      </c>
      <c r="D116" s="49" t="s">
        <v>192</v>
      </c>
      <c r="E116" s="58" t="n">
        <f aca="false" ca="false" dt2D="false" dtr="false" t="normal">SUM(F116:T116)</f>
        <v>3295276.52</v>
      </c>
      <c r="F116" s="58" t="n"/>
      <c r="G116" s="58" t="n"/>
      <c r="H116" s="58" t="n"/>
      <c r="I116" s="58" t="n"/>
      <c r="J116" s="58" t="n">
        <v>1452236.88</v>
      </c>
      <c r="K116" s="58" t="n"/>
      <c r="L116" s="58" t="n"/>
      <c r="M116" s="58" t="n"/>
      <c r="N116" s="58" t="n"/>
      <c r="O116" s="58" t="n"/>
      <c r="P116" s="58" t="n"/>
      <c r="Q116" s="58" t="n">
        <v>1144560.06</v>
      </c>
      <c r="R116" s="58" t="n">
        <v>645214.94</v>
      </c>
      <c r="S116" s="58" t="n">
        <v>21507.16</v>
      </c>
      <c r="T116" s="58" t="n">
        <v>31757.48</v>
      </c>
      <c r="U116" s="4" t="n">
        <f aca="false" ca="false" dt2D="false" dtr="false" t="normal">COUNTIF(F116:Q116, "&gt;0")</f>
        <v>2</v>
      </c>
      <c r="V116" s="4" t="n">
        <f aca="false" ca="false" dt2D="false" dtr="false" t="normal">COUNTIF(R116:T116, "&gt;0")</f>
        <v>3</v>
      </c>
      <c r="W116" s="4" t="n">
        <f aca="false" ca="false" dt2D="false" dtr="false" t="normal">+U116+V116</f>
        <v>5</v>
      </c>
    </row>
    <row customFormat="true" customHeight="true" ht="12.75" outlineLevel="0" r="117" s="0">
      <c r="A117" s="49" t="n">
        <f aca="false" ca="false" dt2D="false" dtr="false" t="normal">+A116+1</f>
        <v>105</v>
      </c>
      <c r="B117" s="49" t="n">
        <f aca="false" ca="false" dt2D="false" dtr="false" t="normal">+B116+1</f>
        <v>105</v>
      </c>
      <c r="C117" s="50" t="s">
        <v>115</v>
      </c>
      <c r="D117" s="49" t="s">
        <v>194</v>
      </c>
      <c r="E117" s="58" t="n">
        <f aca="false" ca="false" dt2D="false" dtr="false" t="normal">SUM(F117:T117)</f>
        <v>993271.73</v>
      </c>
      <c r="F117" s="58" t="n"/>
      <c r="G117" s="58" t="n"/>
      <c r="H117" s="58" t="n"/>
      <c r="I117" s="58" t="n"/>
      <c r="J117" s="58" t="n">
        <v>670690.84</v>
      </c>
      <c r="K117" s="58" t="n"/>
      <c r="L117" s="58" t="n"/>
      <c r="M117" s="58" t="n"/>
      <c r="N117" s="58" t="n"/>
      <c r="O117" s="58" t="n"/>
      <c r="P117" s="58" t="n"/>
      <c r="Q117" s="58" t="n"/>
      <c r="R117" s="58" t="n">
        <v>297981.52</v>
      </c>
      <c r="S117" s="58" t="n">
        <v>9932.72</v>
      </c>
      <c r="T117" s="58" t="n">
        <v>14666.65</v>
      </c>
      <c r="U117" s="4" t="n">
        <f aca="false" ca="false" dt2D="false" dtr="false" t="normal">COUNTIF(F117:Q117, "&gt;0")</f>
        <v>1</v>
      </c>
      <c r="V117" s="4" t="n">
        <f aca="false" ca="false" dt2D="false" dtr="false" t="normal">COUNTIF(R117:T117, "&gt;0")</f>
        <v>3</v>
      </c>
      <c r="W117" s="4" t="n">
        <f aca="false" ca="false" dt2D="false" dtr="false" t="normal">+U117+V117</f>
        <v>4</v>
      </c>
    </row>
    <row customFormat="true" customHeight="true" ht="12.75" outlineLevel="0" r="118" s="0">
      <c r="A118" s="49" t="n">
        <f aca="false" ca="false" dt2D="false" dtr="false" t="normal">+A117+1</f>
        <v>106</v>
      </c>
      <c r="B118" s="49" t="n">
        <f aca="false" ca="false" dt2D="false" dtr="false" t="normal">+B117+1</f>
        <v>106</v>
      </c>
      <c r="C118" s="50" t="s">
        <v>115</v>
      </c>
      <c r="D118" s="49" t="s">
        <v>195</v>
      </c>
      <c r="E118" s="58" t="n">
        <f aca="false" ca="false" dt2D="false" dtr="false" t="normal">SUM(F118:T118)</f>
        <v>7182720</v>
      </c>
      <c r="F118" s="58" t="n"/>
      <c r="G118" s="58" t="n"/>
      <c r="H118" s="58" t="n"/>
      <c r="I118" s="58" t="n"/>
      <c r="J118" s="58" t="n"/>
      <c r="K118" s="58" t="n"/>
      <c r="L118" s="58" t="n"/>
      <c r="M118" s="58" t="n">
        <v>6747849.40032</v>
      </c>
      <c r="N118" s="58" t="n"/>
      <c r="O118" s="58" t="n"/>
      <c r="P118" s="58" t="n"/>
      <c r="Q118" s="58" t="n"/>
      <c r="R118" s="58" t="n">
        <v>215481.6</v>
      </c>
      <c r="S118" s="58" t="n">
        <v>71827.2</v>
      </c>
      <c r="T118" s="58" t="n">
        <v>147561.79968</v>
      </c>
      <c r="U118" s="4" t="n">
        <f aca="false" ca="false" dt2D="false" dtr="false" t="normal">COUNTIF(F118:Q118, "&gt;0")</f>
        <v>1</v>
      </c>
      <c r="V118" s="4" t="n">
        <f aca="false" ca="false" dt2D="false" dtr="false" t="normal">COUNTIF(R118:T118, "&gt;0")</f>
        <v>3</v>
      </c>
      <c r="W118" s="4" t="n">
        <f aca="false" ca="false" dt2D="false" dtr="false" t="normal">+U118+V118</f>
        <v>4</v>
      </c>
    </row>
    <row customFormat="true" customHeight="true" ht="12.75" outlineLevel="0" r="119" s="0">
      <c r="A119" s="49" t="n">
        <f aca="false" ca="false" dt2D="false" dtr="false" t="normal">+A118+1</f>
        <v>107</v>
      </c>
      <c r="B119" s="49" t="n">
        <f aca="false" ca="false" dt2D="false" dtr="false" t="normal">+B118+1</f>
        <v>107</v>
      </c>
      <c r="C119" s="50" t="s">
        <v>115</v>
      </c>
      <c r="D119" s="49" t="s">
        <v>196</v>
      </c>
      <c r="E119" s="58" t="n">
        <f aca="false" ca="false" dt2D="false" dtr="false" t="normal">SUM(F119:T119)</f>
        <v>29799606.160000004</v>
      </c>
      <c r="F119" s="58" t="n">
        <v>17221734.28</v>
      </c>
      <c r="G119" s="58" t="n">
        <v>6964417.8</v>
      </c>
      <c r="H119" s="58" t="n"/>
      <c r="I119" s="58" t="n">
        <v>5613454.08</v>
      </c>
      <c r="J119" s="58" t="n"/>
      <c r="K119" s="58" t="n"/>
      <c r="L119" s="58" t="n"/>
      <c r="M119" s="58" t="n"/>
      <c r="N119" s="58" t="n"/>
      <c r="O119" s="58" t="n"/>
      <c r="P119" s="58" t="n"/>
      <c r="Q119" s="58" t="n"/>
      <c r="R119" s="58" t="n"/>
      <c r="S119" s="58" t="n"/>
      <c r="T119" s="58" t="n"/>
      <c r="U119" s="4" t="n">
        <f aca="false" ca="false" dt2D="false" dtr="false" t="normal">COUNTIF(F119:Q119, "&gt;0")</f>
        <v>3</v>
      </c>
      <c r="V119" s="4" t="n">
        <f aca="false" ca="false" dt2D="false" dtr="false" t="normal">COUNTIF(R119:T119, "&gt;0")</f>
        <v>0</v>
      </c>
      <c r="W119" s="4" t="n">
        <f aca="false" ca="false" dt2D="false" dtr="false" t="normal">+U119+V119</f>
        <v>3</v>
      </c>
    </row>
    <row customFormat="true" customHeight="true" ht="12.75" outlineLevel="0" r="120" s="0">
      <c r="A120" s="49" t="n">
        <f aca="false" ca="false" dt2D="false" dtr="false" t="normal">+A119+1</f>
        <v>108</v>
      </c>
      <c r="B120" s="49" t="n">
        <f aca="false" ca="false" dt2D="false" dtr="false" t="normal">+B119+1</f>
        <v>108</v>
      </c>
      <c r="C120" s="50" t="s">
        <v>115</v>
      </c>
      <c r="D120" s="49" t="s">
        <v>197</v>
      </c>
      <c r="E120" s="58" t="n">
        <f aca="false" ca="false" dt2D="false" dtr="false" t="normal">SUM(F120:T120)</f>
        <v>1160961.12</v>
      </c>
      <c r="F120" s="58" t="n"/>
      <c r="G120" s="58" t="n"/>
      <c r="H120" s="58" t="n"/>
      <c r="I120" s="58" t="n"/>
      <c r="J120" s="58" t="n">
        <v>783920.42</v>
      </c>
      <c r="K120" s="58" t="n"/>
      <c r="L120" s="58" t="n"/>
      <c r="M120" s="58" t="n"/>
      <c r="N120" s="58" t="n"/>
      <c r="O120" s="58" t="n"/>
      <c r="P120" s="58" t="n"/>
      <c r="Q120" s="58" t="n"/>
      <c r="R120" s="58" t="n">
        <v>348288.34</v>
      </c>
      <c r="S120" s="58" t="n">
        <v>11609.61</v>
      </c>
      <c r="T120" s="58" t="n">
        <v>17142.75</v>
      </c>
      <c r="U120" s="4" t="n">
        <f aca="false" ca="false" dt2D="false" dtr="false" t="normal">COUNTIF(F120:Q120, "&gt;0")</f>
        <v>1</v>
      </c>
      <c r="V120" s="4" t="n">
        <f aca="false" ca="false" dt2D="false" dtr="false" t="normal">COUNTIF(R120:T120, "&gt;0")</f>
        <v>3</v>
      </c>
      <c r="W120" s="4" t="n">
        <f aca="false" ca="false" dt2D="false" dtr="false" t="normal">+U120+V120</f>
        <v>4</v>
      </c>
    </row>
    <row customHeight="true" ht="12.75" outlineLevel="0" r="121">
      <c r="A121" s="49" t="n">
        <f aca="false" ca="false" dt2D="false" dtr="false" t="normal">+A120+1</f>
        <v>109</v>
      </c>
      <c r="B121" s="49" t="n">
        <f aca="false" ca="false" dt2D="false" dtr="false" t="normal">+B120+1</f>
        <v>109</v>
      </c>
      <c r="C121" s="50" t="s">
        <v>115</v>
      </c>
      <c r="D121" s="49" t="s">
        <v>198</v>
      </c>
      <c r="E121" s="58" t="n">
        <f aca="false" ca="true" dt2D="false" dtr="false" t="normal">SUBTOTAL(9, F121:T121)</f>
        <v>4776455.97</v>
      </c>
      <c r="F121" s="58" t="n">
        <v>3287894.1</v>
      </c>
      <c r="G121" s="58" t="n"/>
      <c r="H121" s="58" t="n"/>
      <c r="I121" s="58" t="n"/>
      <c r="J121" s="58" t="n"/>
      <c r="K121" s="58" t="n"/>
      <c r="L121" s="58" t="n"/>
      <c r="M121" s="58" t="n"/>
      <c r="N121" s="58" t="n"/>
      <c r="O121" s="58" t="n"/>
      <c r="P121" s="58" t="n"/>
      <c r="Q121" s="58" t="n"/>
      <c r="R121" s="58" t="n">
        <v>1135667.61</v>
      </c>
      <c r="S121" s="58" t="n">
        <v>120950.92</v>
      </c>
      <c r="T121" s="58" t="n">
        <v>231943.34</v>
      </c>
      <c r="U121" s="4" t="n">
        <f aca="false" ca="false" dt2D="false" dtr="false" t="normal">COUNTIF(F121:Q121, "&gt;0")</f>
        <v>1</v>
      </c>
      <c r="V121" s="4" t="n">
        <f aca="false" ca="false" dt2D="false" dtr="false" t="normal">COUNTIF(R121:T121, "&gt;0")</f>
        <v>3</v>
      </c>
      <c r="W121" s="4" t="n">
        <f aca="false" ca="false" dt2D="false" dtr="false" t="normal">+U121+V121</f>
        <v>4</v>
      </c>
    </row>
    <row customHeight="true" ht="12.75" outlineLevel="0" r="122">
      <c r="A122" s="49" t="n">
        <f aca="false" ca="false" dt2D="false" dtr="false" t="normal">+A121+1</f>
        <v>110</v>
      </c>
      <c r="B122" s="49" t="n">
        <f aca="false" ca="false" dt2D="false" dtr="false" t="normal">+B121+1</f>
        <v>110</v>
      </c>
      <c r="C122" s="50" t="s">
        <v>115</v>
      </c>
      <c r="D122" s="49" t="s">
        <v>199</v>
      </c>
      <c r="E122" s="58" t="n">
        <f aca="false" ca="true" dt2D="false" dtr="false" t="normal">SUBTOTAL(9, F122:T122)</f>
        <v>24992701.660000004</v>
      </c>
      <c r="F122" s="58" t="n">
        <v>9759262.96</v>
      </c>
      <c r="G122" s="58" t="n"/>
      <c r="H122" s="58" t="n">
        <v>4171849.57</v>
      </c>
      <c r="I122" s="58" t="n"/>
      <c r="J122" s="58" t="n"/>
      <c r="K122" s="58" t="n"/>
      <c r="L122" s="58" t="n"/>
      <c r="M122" s="58" t="n"/>
      <c r="N122" s="58" t="n"/>
      <c r="O122" s="58" t="n"/>
      <c r="P122" s="58" t="n"/>
      <c r="Q122" s="58" t="n"/>
      <c r="R122" s="58" t="n">
        <v>8596919.55</v>
      </c>
      <c r="S122" s="58" t="n">
        <v>849305.35</v>
      </c>
      <c r="T122" s="58" t="n">
        <v>1615364.23</v>
      </c>
      <c r="U122" s="4" t="n">
        <f aca="false" ca="false" dt2D="false" dtr="false" t="normal">COUNTIF(F122:Q122, "&gt;0")</f>
        <v>2</v>
      </c>
      <c r="V122" s="4" t="n">
        <f aca="false" ca="false" dt2D="false" dtr="false" t="normal">COUNTIF(R122:T122, "&gt;0")</f>
        <v>3</v>
      </c>
      <c r="W122" s="4" t="n">
        <f aca="false" ca="false" dt2D="false" dtr="false" t="normal">+U122+V122</f>
        <v>5</v>
      </c>
    </row>
    <row customHeight="true" ht="12.75" outlineLevel="0" r="123">
      <c r="A123" s="49" t="n">
        <f aca="false" ca="false" dt2D="false" dtr="false" t="normal">+A122+1</f>
        <v>111</v>
      </c>
      <c r="B123" s="49" t="n">
        <f aca="false" ca="false" dt2D="false" dtr="false" t="normal">+B122+1</f>
        <v>111</v>
      </c>
      <c r="C123" s="50" t="s">
        <v>115</v>
      </c>
      <c r="D123" s="49" t="s">
        <v>200</v>
      </c>
      <c r="E123" s="58" t="n">
        <f aca="false" ca="true" dt2D="false" dtr="false" t="normal">SUBTOTAL(9, F123:T123)</f>
        <v>22735588.22</v>
      </c>
      <c r="F123" s="58" t="n"/>
      <c r="G123" s="58" t="n"/>
      <c r="H123" s="58" t="n"/>
      <c r="I123" s="58" t="n"/>
      <c r="J123" s="58" t="n"/>
      <c r="K123" s="58" t="n"/>
      <c r="L123" s="58" t="n"/>
      <c r="M123" s="58" t="n"/>
      <c r="N123" s="58" t="n"/>
      <c r="O123" s="58" t="n"/>
      <c r="P123" s="58" t="n"/>
      <c r="Q123" s="58" t="n">
        <v>12584001.72</v>
      </c>
      <c r="R123" s="58" t="n">
        <v>7930453.46</v>
      </c>
      <c r="S123" s="58" t="n">
        <v>766640.4</v>
      </c>
      <c r="T123" s="58" t="n">
        <v>1454492.64</v>
      </c>
      <c r="U123" s="4" t="n">
        <f aca="false" ca="false" dt2D="false" dtr="false" t="normal">COUNTIF(F123:Q123, "&gt;0")</f>
        <v>1</v>
      </c>
      <c r="V123" s="4" t="n">
        <f aca="false" ca="false" dt2D="false" dtr="false" t="normal">COUNTIF(R123:T123, "&gt;0")</f>
        <v>3</v>
      </c>
      <c r="W123" s="4" t="n">
        <f aca="false" ca="false" dt2D="false" dtr="false" t="normal">+U123+V123</f>
        <v>4</v>
      </c>
    </row>
    <row customHeight="true" ht="12.75" outlineLevel="0" r="124">
      <c r="A124" s="49" t="n">
        <f aca="false" ca="false" dt2D="false" dtr="false" t="normal">+A123+1</f>
        <v>112</v>
      </c>
      <c r="B124" s="49" t="n">
        <f aca="false" ca="false" dt2D="false" dtr="false" t="normal">+B123+1</f>
        <v>112</v>
      </c>
      <c r="C124" s="50" t="s">
        <v>115</v>
      </c>
      <c r="D124" s="49" t="s">
        <v>201</v>
      </c>
      <c r="E124" s="58" t="n">
        <f aca="false" ca="true" dt2D="false" dtr="false" t="normal">SUBTOTAL(9, F124:T124)</f>
        <v>3004895.83</v>
      </c>
      <c r="F124" s="58" t="n">
        <v>0</v>
      </c>
      <c r="G124" s="58" t="n"/>
      <c r="H124" s="58" t="n"/>
      <c r="I124" s="58" t="n">
        <v>599405.11</v>
      </c>
      <c r="J124" s="58" t="n"/>
      <c r="K124" s="58" t="n"/>
      <c r="L124" s="58" t="n"/>
      <c r="M124" s="58" t="n"/>
      <c r="N124" s="58" t="n"/>
      <c r="O124" s="58" t="n"/>
      <c r="P124" s="58" t="n"/>
      <c r="Q124" s="58" t="n"/>
      <c r="R124" s="58" t="n">
        <v>1836434.81</v>
      </c>
      <c r="S124" s="58" t="n">
        <v>195073.31</v>
      </c>
      <c r="T124" s="58" t="n">
        <v>373982.6</v>
      </c>
      <c r="U124" s="4" t="n">
        <f aca="false" ca="false" dt2D="false" dtr="false" t="normal">COUNTIF(F124:Q124, "&gt;0")</f>
        <v>1</v>
      </c>
      <c r="V124" s="4" t="n">
        <f aca="false" ca="false" dt2D="false" dtr="false" t="normal">COUNTIF(R124:T124, "&gt;0")</f>
        <v>3</v>
      </c>
      <c r="W124" s="4" t="n">
        <f aca="false" ca="false" dt2D="false" dtr="false" t="normal">+U124+V124</f>
        <v>4</v>
      </c>
    </row>
    <row customHeight="true" ht="12.75" outlineLevel="0" r="125">
      <c r="A125" s="49" t="n">
        <f aca="false" ca="false" dt2D="false" dtr="false" t="normal">+A124+1</f>
        <v>113</v>
      </c>
      <c r="B125" s="49" t="n">
        <f aca="false" ca="false" dt2D="false" dtr="false" t="normal">+B124+1</f>
        <v>113</v>
      </c>
      <c r="C125" s="50" t="s">
        <v>115</v>
      </c>
      <c r="D125" s="49" t="s">
        <v>203</v>
      </c>
      <c r="E125" s="58" t="n">
        <f aca="false" ca="true" dt2D="false" dtr="false" t="normal">SUBTOTAL(9, F125:T125)</f>
        <v>25935328.979999997</v>
      </c>
      <c r="F125" s="58" t="n">
        <v>14230164.45</v>
      </c>
      <c r="G125" s="58" t="n"/>
      <c r="H125" s="58" t="n"/>
      <c r="I125" s="58" t="n"/>
      <c r="J125" s="58" t="n"/>
      <c r="K125" s="58" t="n"/>
      <c r="L125" s="58" t="n"/>
      <c r="M125" s="58" t="n"/>
      <c r="N125" s="58" t="n"/>
      <c r="O125" s="58" t="n"/>
      <c r="P125" s="58" t="n"/>
      <c r="Q125" s="58" t="n"/>
      <c r="R125" s="58" t="n">
        <v>9178518.59</v>
      </c>
      <c r="S125" s="58" t="n">
        <v>873169.45</v>
      </c>
      <c r="T125" s="58" t="n">
        <v>1653476.49</v>
      </c>
      <c r="U125" s="4" t="n">
        <f aca="false" ca="false" dt2D="false" dtr="false" t="normal">COUNTIF(F125:Q125, "&gt;0")</f>
        <v>1</v>
      </c>
      <c r="V125" s="4" t="n">
        <f aca="false" ca="false" dt2D="false" dtr="false" t="normal">COUNTIF(R125:T125, "&gt;0")</f>
        <v>3</v>
      </c>
      <c r="W125" s="4" t="n">
        <f aca="false" ca="false" dt2D="false" dtr="false" t="normal">+U125+V125</f>
        <v>4</v>
      </c>
    </row>
    <row customHeight="true" ht="12.75" outlineLevel="0" r="126">
      <c r="A126" s="49" t="n">
        <f aca="false" ca="false" dt2D="false" dtr="false" t="normal">+A125+1</f>
        <v>114</v>
      </c>
      <c r="B126" s="49" t="n">
        <f aca="false" ca="false" dt2D="false" dtr="false" t="normal">+B125+1</f>
        <v>114</v>
      </c>
      <c r="C126" s="50" t="s">
        <v>115</v>
      </c>
      <c r="D126" s="49" t="s">
        <v>204</v>
      </c>
      <c r="E126" s="58" t="n">
        <f aca="false" ca="true" dt2D="false" dtr="false" t="normal">SUBTOTAL(9, F126:T126)</f>
        <v>6165300.2</v>
      </c>
      <c r="F126" s="58" t="n">
        <v>0</v>
      </c>
      <c r="G126" s="58" t="n">
        <v>3051788.92</v>
      </c>
      <c r="H126" s="58" t="n"/>
      <c r="I126" s="58" t="n"/>
      <c r="J126" s="58" t="n">
        <v>1451490.18</v>
      </c>
      <c r="K126" s="58" t="n"/>
      <c r="L126" s="58" t="n"/>
      <c r="M126" s="58" t="n"/>
      <c r="N126" s="58" t="n"/>
      <c r="O126" s="58" t="n"/>
      <c r="P126" s="58" t="n"/>
      <c r="Q126" s="58" t="n"/>
      <c r="R126" s="58" t="n">
        <v>884407.15</v>
      </c>
      <c r="S126" s="58" t="n">
        <v>16000</v>
      </c>
      <c r="T126" s="58" t="n">
        <v>761613.95</v>
      </c>
      <c r="U126" s="4" t="n">
        <f aca="false" ca="false" dt2D="false" dtr="false" t="normal">COUNTIF(F126:Q126, "&gt;0")</f>
        <v>2</v>
      </c>
      <c r="V126" s="4" t="n">
        <f aca="false" ca="false" dt2D="false" dtr="false" t="normal">COUNTIF(R126:T126, "&gt;0")</f>
        <v>3</v>
      </c>
      <c r="W126" s="4" t="n">
        <f aca="false" ca="false" dt2D="false" dtr="false" t="normal">+U126+V126</f>
        <v>5</v>
      </c>
    </row>
    <row customHeight="true" ht="12.75" outlineLevel="0" r="127">
      <c r="A127" s="49" t="n">
        <f aca="false" ca="false" dt2D="false" dtr="false" t="normal">+A126+1</f>
        <v>115</v>
      </c>
      <c r="B127" s="49" t="n">
        <f aca="false" ca="false" dt2D="false" dtr="false" t="normal">+B126+1</f>
        <v>115</v>
      </c>
      <c r="C127" s="50" t="s">
        <v>115</v>
      </c>
      <c r="D127" s="49" t="s">
        <v>205</v>
      </c>
      <c r="E127" s="58" t="n">
        <f aca="false" ca="true" dt2D="false" dtr="false" t="normal">SUBTOTAL(9, F127:T127)</f>
        <v>17493266.88</v>
      </c>
      <c r="F127" s="58" t="n">
        <v>9699067.93</v>
      </c>
      <c r="G127" s="58" t="n"/>
      <c r="H127" s="58" t="n">
        <v>4146117.64</v>
      </c>
      <c r="I127" s="58" t="n"/>
      <c r="J127" s="58" t="n"/>
      <c r="K127" s="58" t="n"/>
      <c r="L127" s="58" t="n"/>
      <c r="M127" s="58" t="n"/>
      <c r="N127" s="58" t="n"/>
      <c r="O127" s="58" t="n"/>
      <c r="P127" s="58" t="n"/>
      <c r="Q127" s="58" t="n"/>
      <c r="R127" s="58" t="n">
        <v>2900560.93</v>
      </c>
      <c r="S127" s="58" t="n">
        <v>259601.23</v>
      </c>
      <c r="T127" s="58" t="n">
        <v>487919.15</v>
      </c>
      <c r="U127" s="4" t="n">
        <f aca="false" ca="false" dt2D="false" dtr="false" t="normal">COUNTIF(F127:Q127, "&gt;0")</f>
        <v>2</v>
      </c>
      <c r="V127" s="4" t="n">
        <f aca="false" ca="false" dt2D="false" dtr="false" t="normal">COUNTIF(R127:T127, "&gt;0")</f>
        <v>3</v>
      </c>
      <c r="W127" s="4" t="n">
        <f aca="false" ca="false" dt2D="false" dtr="false" t="normal">+U127+V127</f>
        <v>5</v>
      </c>
    </row>
    <row customHeight="true" ht="12.75" outlineLevel="0" r="128">
      <c r="A128" s="49" t="n">
        <f aca="false" ca="false" dt2D="false" dtr="false" t="normal">+A127+1</f>
        <v>116</v>
      </c>
      <c r="B128" s="49" t="n">
        <f aca="false" ca="false" dt2D="false" dtr="false" t="normal">+B127+1</f>
        <v>116</v>
      </c>
      <c r="C128" s="50" t="s">
        <v>115</v>
      </c>
      <c r="D128" s="49" t="s">
        <v>206</v>
      </c>
      <c r="E128" s="58" t="n">
        <f aca="false" ca="true" dt2D="false" dtr="false" t="normal">SUBTOTAL(9, F128:T128)</f>
        <v>17266622.459999997</v>
      </c>
      <c r="F128" s="58" t="n">
        <v>9803841.37</v>
      </c>
      <c r="G128" s="58" t="n"/>
      <c r="H128" s="58" t="n"/>
      <c r="I128" s="58" t="n"/>
      <c r="J128" s="58" t="n"/>
      <c r="K128" s="58" t="n"/>
      <c r="L128" s="58" t="n"/>
      <c r="M128" s="58" t="n"/>
      <c r="N128" s="58" t="n"/>
      <c r="O128" s="58" t="n"/>
      <c r="P128" s="58" t="n"/>
      <c r="Q128" s="58" t="n"/>
      <c r="R128" s="58" t="n">
        <v>5829905.02</v>
      </c>
      <c r="S128" s="58" t="n">
        <v>563597.78</v>
      </c>
      <c r="T128" s="58" t="n">
        <v>1069278.29</v>
      </c>
      <c r="U128" s="4" t="n">
        <f aca="false" ca="false" dt2D="false" dtr="false" t="normal">COUNTIF(F128:Q128, "&gt;0")</f>
        <v>1</v>
      </c>
      <c r="V128" s="4" t="n">
        <f aca="false" ca="false" dt2D="false" dtr="false" t="normal">COUNTIF(R128:T128, "&gt;0")</f>
        <v>3</v>
      </c>
      <c r="W128" s="4" t="n">
        <f aca="false" ca="false" dt2D="false" dtr="false" t="normal">+U128+V128</f>
        <v>4</v>
      </c>
    </row>
    <row customHeight="true" ht="12.75" outlineLevel="0" r="129">
      <c r="A129" s="49" t="n">
        <f aca="false" ca="false" dt2D="false" dtr="false" t="normal">+A128+1</f>
        <v>117</v>
      </c>
      <c r="B129" s="49" t="n">
        <f aca="false" ca="false" dt2D="false" dtr="false" t="normal">+B128+1</f>
        <v>117</v>
      </c>
      <c r="C129" s="50" t="s">
        <v>115</v>
      </c>
      <c r="D129" s="49" t="s">
        <v>207</v>
      </c>
      <c r="E129" s="58" t="n">
        <f aca="false" ca="true" dt2D="false" dtr="false" t="normal">SUBTOTAL(9, F129:T129)</f>
        <v>7014206.450000001</v>
      </c>
      <c r="F129" s="58" t="n"/>
      <c r="G129" s="58" t="n"/>
      <c r="H129" s="58" t="n"/>
      <c r="I129" s="58" t="n"/>
      <c r="J129" s="58" t="n">
        <v>1387409.57</v>
      </c>
      <c r="K129" s="58" t="n"/>
      <c r="L129" s="58" t="n"/>
      <c r="M129" s="58" t="n"/>
      <c r="N129" s="58" t="n"/>
      <c r="O129" s="58" t="n"/>
      <c r="P129" s="58" t="n"/>
      <c r="Q129" s="58" t="n"/>
      <c r="R129" s="58" t="n">
        <v>4459613.79</v>
      </c>
      <c r="S129" s="58" t="n">
        <v>404867.19</v>
      </c>
      <c r="T129" s="58" t="n">
        <v>762315.9</v>
      </c>
      <c r="U129" s="4" t="n">
        <f aca="false" ca="false" dt2D="false" dtr="false" t="normal">COUNTIF(F129:Q129, "&gt;0")</f>
        <v>1</v>
      </c>
      <c r="V129" s="4" t="n">
        <f aca="false" ca="false" dt2D="false" dtr="false" t="normal">COUNTIF(R129:T129, "&gt;0")</f>
        <v>3</v>
      </c>
      <c r="W129" s="4" t="n">
        <f aca="false" ca="false" dt2D="false" dtr="false" t="normal">+U129+V129</f>
        <v>4</v>
      </c>
    </row>
    <row customHeight="true" ht="12.75" outlineLevel="0" r="130">
      <c r="A130" s="49" t="n">
        <f aca="false" ca="false" dt2D="false" dtr="false" t="normal">+A129+1</f>
        <v>118</v>
      </c>
      <c r="B130" s="49" t="n">
        <f aca="false" ca="false" dt2D="false" dtr="false" t="normal">+B129+1</f>
        <v>118</v>
      </c>
      <c r="C130" s="50" t="s">
        <v>115</v>
      </c>
      <c r="D130" s="49" t="s">
        <v>208</v>
      </c>
      <c r="E130" s="58" t="n">
        <f aca="false" ca="true" dt2D="false" dtr="false" t="normal">SUBTOTAL(9, F130:T130)</f>
        <v>14554253.54</v>
      </c>
      <c r="F130" s="58" t="n">
        <v>0</v>
      </c>
      <c r="G130" s="58" t="n">
        <v>4988871.53</v>
      </c>
      <c r="H130" s="58" t="n">
        <v>0</v>
      </c>
      <c r="I130" s="58" t="n"/>
      <c r="J130" s="58" t="n"/>
      <c r="K130" s="58" t="n"/>
      <c r="L130" s="58" t="n"/>
      <c r="M130" s="58" t="n"/>
      <c r="N130" s="58" t="n"/>
      <c r="O130" s="58" t="n"/>
      <c r="P130" s="58" t="n"/>
      <c r="Q130" s="58" t="n"/>
      <c r="R130" s="58" t="n">
        <v>7444111.38</v>
      </c>
      <c r="S130" s="58" t="n">
        <v>731281.54</v>
      </c>
      <c r="T130" s="58" t="n">
        <v>1389989.09</v>
      </c>
      <c r="U130" s="4" t="n">
        <f aca="false" ca="false" dt2D="false" dtr="false" t="normal">COUNTIF(F130:Q130, "&gt;0")</f>
        <v>1</v>
      </c>
      <c r="V130" s="4" t="n">
        <f aca="false" ca="false" dt2D="false" dtr="false" t="normal">COUNTIF(R130:T130, "&gt;0")</f>
        <v>3</v>
      </c>
      <c r="W130" s="4" t="n">
        <f aca="false" ca="false" dt2D="false" dtr="false" t="normal">+U130+V130</f>
        <v>4</v>
      </c>
    </row>
    <row customHeight="true" ht="12.75" outlineLevel="0" r="131">
      <c r="A131" s="49" t="n">
        <f aca="false" ca="false" dt2D="false" dtr="false" t="normal">+A130+1</f>
        <v>119</v>
      </c>
      <c r="B131" s="49" t="n">
        <f aca="false" ca="false" dt2D="false" dtr="false" t="normal">+B130+1</f>
        <v>119</v>
      </c>
      <c r="C131" s="50" t="s">
        <v>115</v>
      </c>
      <c r="D131" s="49" t="s">
        <v>209</v>
      </c>
      <c r="E131" s="58" t="n">
        <f aca="false" ca="true" dt2D="false" dtr="false" t="normal">SUBTOTAL(9, F131:T131)</f>
        <v>9570801.979999999</v>
      </c>
      <c r="F131" s="58" t="n"/>
      <c r="G131" s="58" t="n">
        <v>7262845.27</v>
      </c>
      <c r="H131" s="58" t="n"/>
      <c r="I131" s="58" t="n"/>
      <c r="J131" s="58" t="n"/>
      <c r="K131" s="58" t="n"/>
      <c r="L131" s="58" t="n"/>
      <c r="M131" s="58" t="n"/>
      <c r="N131" s="58" t="n"/>
      <c r="O131" s="58" t="n"/>
      <c r="P131" s="58" t="n"/>
      <c r="Q131" s="58" t="n"/>
      <c r="R131" s="58" t="n">
        <v>1971805.2</v>
      </c>
      <c r="S131" s="58" t="n">
        <v>121319.87</v>
      </c>
      <c r="T131" s="58" t="n">
        <v>214831.64</v>
      </c>
      <c r="U131" s="4" t="n">
        <f aca="false" ca="false" dt2D="false" dtr="false" t="normal">COUNTIF(F131:Q131, "&gt;0")</f>
        <v>1</v>
      </c>
      <c r="V131" s="4" t="n">
        <f aca="false" ca="false" dt2D="false" dtr="false" t="normal">COUNTIF(R131:T131, "&gt;0")</f>
        <v>3</v>
      </c>
      <c r="W131" s="4" t="n">
        <f aca="false" ca="false" dt2D="false" dtr="false" t="normal">+U131+V131</f>
        <v>4</v>
      </c>
    </row>
    <row customHeight="true" ht="12.75" outlineLevel="0" r="132">
      <c r="A132" s="49" t="n">
        <f aca="false" ca="false" dt2D="false" dtr="false" t="normal">+A131+1</f>
        <v>120</v>
      </c>
      <c r="B132" s="49" t="n">
        <f aca="false" ca="false" dt2D="false" dtr="false" t="normal">+B131+1</f>
        <v>120</v>
      </c>
      <c r="C132" s="50" t="s">
        <v>115</v>
      </c>
      <c r="D132" s="49" t="s">
        <v>210</v>
      </c>
      <c r="E132" s="58" t="n">
        <f aca="false" ca="true" dt2D="false" dtr="false" t="normal">SUBTOTAL(9, F132:T132)</f>
        <v>23560613.77</v>
      </c>
      <c r="F132" s="58" t="n">
        <v>0</v>
      </c>
      <c r="G132" s="58" t="n">
        <v>7205111.79</v>
      </c>
      <c r="H132" s="58" t="n"/>
      <c r="I132" s="58" t="n"/>
      <c r="J132" s="58" t="n">
        <v>2540825.38</v>
      </c>
      <c r="K132" s="58" t="n"/>
      <c r="L132" s="58" t="n"/>
      <c r="M132" s="58" t="n"/>
      <c r="N132" s="58" t="n"/>
      <c r="O132" s="58" t="n"/>
      <c r="P132" s="58" t="n"/>
      <c r="Q132" s="58" t="n"/>
      <c r="R132" s="58" t="n">
        <v>10751059.51</v>
      </c>
      <c r="S132" s="58" t="n">
        <v>1056143.71</v>
      </c>
      <c r="T132" s="58" t="n">
        <v>2007473.38</v>
      </c>
      <c r="U132" s="4" t="n">
        <f aca="false" ca="false" dt2D="false" dtr="false" t="normal">COUNTIF(F132:Q132, "&gt;0")</f>
        <v>2</v>
      </c>
      <c r="V132" s="4" t="n">
        <f aca="false" ca="false" dt2D="false" dtr="false" t="normal">COUNTIF(R132:T132, "&gt;0")</f>
        <v>3</v>
      </c>
      <c r="W132" s="4" t="n">
        <f aca="false" ca="false" dt2D="false" dtr="false" t="normal">+U132+V132</f>
        <v>5</v>
      </c>
    </row>
    <row customHeight="true" ht="12.75" outlineLevel="0" r="133">
      <c r="A133" s="49" t="n">
        <f aca="false" ca="false" dt2D="false" dtr="false" t="normal">+A132+1</f>
        <v>121</v>
      </c>
      <c r="B133" s="49" t="n">
        <f aca="false" ca="false" dt2D="false" dtr="false" t="normal">+B132+1</f>
        <v>121</v>
      </c>
      <c r="C133" s="50" t="s">
        <v>115</v>
      </c>
      <c r="D133" s="49" t="s">
        <v>211</v>
      </c>
      <c r="E133" s="58" t="n">
        <f aca="false" ca="true" dt2D="false" dtr="false" t="normal">SUBTOTAL(9, F133:T133)</f>
        <v>23368672.11</v>
      </c>
      <c r="F133" s="58" t="n">
        <v>0</v>
      </c>
      <c r="G133" s="58" t="n">
        <v>7146413.78</v>
      </c>
      <c r="H133" s="58" t="n"/>
      <c r="I133" s="58" t="n"/>
      <c r="J133" s="58" t="n">
        <v>2520125.99</v>
      </c>
      <c r="K133" s="58" t="n"/>
      <c r="L133" s="58" t="n"/>
      <c r="M133" s="58" t="n"/>
      <c r="N133" s="58" t="n"/>
      <c r="O133" s="58" t="n"/>
      <c r="P133" s="58" t="n"/>
      <c r="Q133" s="58" t="n"/>
      <c r="R133" s="58" t="n">
        <v>10663473.67</v>
      </c>
      <c r="S133" s="58" t="n">
        <v>1047539.6</v>
      </c>
      <c r="T133" s="58" t="n">
        <v>1991119.07</v>
      </c>
      <c r="U133" s="4" t="n">
        <f aca="false" ca="false" dt2D="false" dtr="false" t="normal">COUNTIF(F133:Q133, "&gt;0")</f>
        <v>2</v>
      </c>
      <c r="V133" s="4" t="n">
        <f aca="false" ca="false" dt2D="false" dtr="false" t="normal">COUNTIF(R133:T133, "&gt;0")</f>
        <v>3</v>
      </c>
      <c r="W133" s="4" t="n">
        <f aca="false" ca="false" dt2D="false" dtr="false" t="normal">+U133+V133</f>
        <v>5</v>
      </c>
    </row>
    <row customFormat="true" customHeight="true" ht="12.75" outlineLevel="0" r="134" s="0">
      <c r="A134" s="49" t="n">
        <f aca="false" ca="false" dt2D="false" dtr="false" t="normal">+A133+1</f>
        <v>122</v>
      </c>
      <c r="B134" s="49" t="n">
        <f aca="false" ca="false" dt2D="false" dtr="false" t="normal">+B133+1</f>
        <v>122</v>
      </c>
      <c r="C134" s="50" t="s">
        <v>212</v>
      </c>
      <c r="D134" s="49" t="s">
        <v>213</v>
      </c>
      <c r="E134" s="58" t="n">
        <f aca="false" ca="false" dt2D="false" dtr="false" t="normal">SUM(F134:T134)</f>
        <v>5044759.03</v>
      </c>
      <c r="F134" s="58" t="n"/>
      <c r="G134" s="58" t="n">
        <v>3020509.15</v>
      </c>
      <c r="H134" s="58" t="n"/>
      <c r="I134" s="58" t="n"/>
      <c r="J134" s="58" t="n">
        <v>1064649.77</v>
      </c>
      <c r="K134" s="58" t="n"/>
      <c r="L134" s="58" t="n"/>
      <c r="M134" s="58" t="n"/>
      <c r="N134" s="58" t="n"/>
      <c r="O134" s="58" t="n"/>
      <c r="P134" s="58" t="n"/>
      <c r="Q134" s="58" t="n"/>
      <c r="R134" s="58" t="n">
        <v>819818.37</v>
      </c>
      <c r="S134" s="58" t="n">
        <v>50447.59</v>
      </c>
      <c r="T134" s="58" t="n">
        <v>89334.15</v>
      </c>
      <c r="U134" s="4" t="n">
        <f aca="false" ca="false" dt2D="false" dtr="false" t="normal">COUNTIF(F134:Q134, "&gt;0")</f>
        <v>2</v>
      </c>
      <c r="V134" s="4" t="n">
        <f aca="false" ca="false" dt2D="false" dtr="false" t="normal">COUNTIF(R134:T134, "&gt;0")</f>
        <v>3</v>
      </c>
      <c r="W134" s="4" t="n">
        <f aca="false" ca="false" dt2D="false" dtr="false" t="normal">+U134+V134</f>
        <v>5</v>
      </c>
    </row>
    <row customFormat="true" customHeight="true" ht="12.75" outlineLevel="0" r="135" s="0">
      <c r="A135" s="49" t="n">
        <f aca="false" ca="false" dt2D="false" dtr="false" t="normal">+A134+1</f>
        <v>123</v>
      </c>
      <c r="B135" s="49" t="n">
        <f aca="false" ca="false" dt2D="false" dtr="false" t="normal">+B134+1</f>
        <v>123</v>
      </c>
      <c r="C135" s="50" t="s">
        <v>212</v>
      </c>
      <c r="D135" s="49" t="s">
        <v>214</v>
      </c>
      <c r="E135" s="58" t="n">
        <f aca="false" ca="false" dt2D="false" dtr="false" t="normal">SUM(F135:T135)</f>
        <v>551500.86</v>
      </c>
      <c r="F135" s="58" t="n"/>
      <c r="G135" s="58" t="n"/>
      <c r="H135" s="58" t="n"/>
      <c r="I135" s="58" t="n"/>
      <c r="J135" s="58" t="n">
        <v>372392.13</v>
      </c>
      <c r="K135" s="58" t="n"/>
      <c r="L135" s="58" t="n"/>
      <c r="M135" s="58" t="n"/>
      <c r="N135" s="58" t="n"/>
      <c r="O135" s="58" t="n"/>
      <c r="P135" s="58" t="n"/>
      <c r="Q135" s="58" t="n"/>
      <c r="R135" s="58" t="n">
        <v>165450.26</v>
      </c>
      <c r="S135" s="58" t="n">
        <v>5515.01</v>
      </c>
      <c r="T135" s="58" t="n">
        <v>8143.46</v>
      </c>
      <c r="U135" s="4" t="n">
        <f aca="false" ca="false" dt2D="false" dtr="false" t="normal">COUNTIF(F135:Q135, "&gt;0")</f>
        <v>1</v>
      </c>
      <c r="V135" s="4" t="n">
        <f aca="false" ca="false" dt2D="false" dtr="false" t="normal">COUNTIF(R135:T135, "&gt;0")</f>
        <v>3</v>
      </c>
      <c r="W135" s="4" t="n">
        <f aca="false" ca="false" dt2D="false" dtr="false" t="normal">+U135+V135</f>
        <v>4</v>
      </c>
    </row>
    <row customFormat="true" customHeight="true" ht="12.75" outlineLevel="0" r="136" s="0">
      <c r="A136" s="49" t="n">
        <f aca="false" ca="false" dt2D="false" dtr="false" t="normal">+A135+1</f>
        <v>124</v>
      </c>
      <c r="B136" s="49" t="n">
        <f aca="false" ca="false" dt2D="false" dtr="false" t="normal">+B135+1</f>
        <v>124</v>
      </c>
      <c r="C136" s="50" t="s">
        <v>216</v>
      </c>
      <c r="D136" s="49" t="s">
        <v>217</v>
      </c>
      <c r="E136" s="58" t="n">
        <f aca="false" ca="false" dt2D="false" dtr="false" t="normal">SUM(F136:T136)</f>
        <v>13003553.2</v>
      </c>
      <c r="F136" s="58" t="n"/>
      <c r="G136" s="58" t="n"/>
      <c r="H136" s="58" t="n"/>
      <c r="I136" s="58" t="n"/>
      <c r="J136" s="58" t="n"/>
      <c r="K136" s="58" t="n"/>
      <c r="L136" s="58" t="n"/>
      <c r="M136" s="58" t="n"/>
      <c r="N136" s="58" t="n">
        <v>4706853.21</v>
      </c>
      <c r="O136" s="58" t="n"/>
      <c r="P136" s="58" t="n">
        <v>8296699.99</v>
      </c>
      <c r="Q136" s="58" t="n"/>
      <c r="R136" s="58" t="n"/>
      <c r="S136" s="58" t="n"/>
      <c r="T136" s="58" t="n"/>
      <c r="U136" s="4" t="n">
        <f aca="false" ca="false" dt2D="false" dtr="false" t="normal">COUNTIF(F136:Q136, "&gt;0")</f>
        <v>2</v>
      </c>
      <c r="V136" s="4" t="n">
        <f aca="false" ca="false" dt2D="false" dtr="false" t="normal">COUNTIF(R136:T136, "&gt;0")</f>
        <v>0</v>
      </c>
      <c r="W136" s="4" t="n">
        <f aca="false" ca="false" dt2D="false" dtr="false" t="normal">+U136+V136</f>
        <v>2</v>
      </c>
    </row>
    <row customFormat="true" customHeight="true" ht="12.75" outlineLevel="0" r="137" s="0">
      <c r="A137" s="49" t="n">
        <f aca="false" ca="false" dt2D="false" dtr="false" t="normal">+A136+1</f>
        <v>125</v>
      </c>
      <c r="B137" s="49" t="n">
        <f aca="false" ca="false" dt2D="false" dtr="false" t="normal">+B136+1</f>
        <v>125</v>
      </c>
      <c r="C137" s="50" t="s">
        <v>216</v>
      </c>
      <c r="D137" s="49" t="s">
        <v>221</v>
      </c>
      <c r="E137" s="58" t="n">
        <f aca="false" ca="false" dt2D="false" dtr="false" t="normal">SUM(F137:T137)</f>
        <v>5086438.15</v>
      </c>
      <c r="F137" s="58" t="n"/>
      <c r="G137" s="58" t="n"/>
      <c r="H137" s="58" t="n"/>
      <c r="I137" s="58" t="n"/>
      <c r="J137" s="58" t="n"/>
      <c r="K137" s="58" t="n"/>
      <c r="L137" s="58" t="n"/>
      <c r="M137" s="58" t="n"/>
      <c r="N137" s="58" t="n">
        <v>5086438.15</v>
      </c>
      <c r="O137" s="58" t="n"/>
      <c r="P137" s="58" t="n"/>
      <c r="Q137" s="58" t="n"/>
      <c r="R137" s="58" t="n"/>
      <c r="S137" s="58" t="n"/>
      <c r="T137" s="58" t="n"/>
      <c r="U137" s="4" t="n">
        <f aca="false" ca="false" dt2D="false" dtr="false" t="normal">COUNTIF(F137:Q137, "&gt;0")</f>
        <v>1</v>
      </c>
      <c r="V137" s="4" t="n">
        <f aca="false" ca="false" dt2D="false" dtr="false" t="normal">COUNTIF(R137:T137, "&gt;0")</f>
        <v>0</v>
      </c>
      <c r="W137" s="4" t="n">
        <f aca="false" ca="false" dt2D="false" dtr="false" t="normal">+U137+V137</f>
        <v>1</v>
      </c>
    </row>
    <row customFormat="true" customHeight="true" ht="12.75" outlineLevel="0" r="138" s="0">
      <c r="A138" s="49" t="n">
        <f aca="false" ca="false" dt2D="false" dtr="false" t="normal">+A137+1</f>
        <v>126</v>
      </c>
      <c r="B138" s="49" t="n">
        <f aca="false" ca="false" dt2D="false" dtr="false" t="normal">+B137+1</f>
        <v>126</v>
      </c>
      <c r="C138" s="50" t="s">
        <v>222</v>
      </c>
      <c r="D138" s="49" t="s">
        <v>223</v>
      </c>
      <c r="E138" s="58" t="n">
        <f aca="false" ca="false" dt2D="false" dtr="false" t="normal">SUM(F138:T138)</f>
        <v>4466239.9799999995</v>
      </c>
      <c r="F138" s="58" t="n">
        <v>2463106.8</v>
      </c>
      <c r="G138" s="58" t="n">
        <v>850803.38</v>
      </c>
      <c r="H138" s="58" t="n">
        <v>705997.3</v>
      </c>
      <c r="I138" s="58" t="n">
        <v>446332.5</v>
      </c>
      <c r="J138" s="58" t="n"/>
      <c r="K138" s="58" t="n"/>
      <c r="L138" s="58" t="n"/>
      <c r="M138" s="58" t="n"/>
      <c r="N138" s="58" t="n"/>
      <c r="O138" s="58" t="n"/>
      <c r="P138" s="58" t="n"/>
      <c r="Q138" s="58" t="n"/>
      <c r="R138" s="58" t="n"/>
      <c r="S138" s="58" t="n"/>
      <c r="T138" s="58" t="n"/>
      <c r="U138" s="4" t="n">
        <f aca="false" ca="false" dt2D="false" dtr="false" t="normal">COUNTIF(F138:Q138, "&gt;0")</f>
        <v>4</v>
      </c>
      <c r="V138" s="4" t="n">
        <f aca="false" ca="false" dt2D="false" dtr="false" t="normal">COUNTIF(R138:T138, "&gt;0")</f>
        <v>0</v>
      </c>
      <c r="W138" s="4" t="n">
        <f aca="false" ca="false" dt2D="false" dtr="false" t="normal">+U138+V138</f>
        <v>4</v>
      </c>
    </row>
    <row customHeight="true" ht="12.75" outlineLevel="0" r="139">
      <c r="A139" s="49" t="n">
        <f aca="false" ca="false" dt2D="false" dtr="false" t="normal">+A138+1</f>
        <v>127</v>
      </c>
      <c r="B139" s="49" t="n">
        <f aca="false" ca="false" dt2D="false" dtr="false" t="normal">+B138+1</f>
        <v>127</v>
      </c>
      <c r="C139" s="50" t="s">
        <v>224</v>
      </c>
      <c r="D139" s="49" t="s">
        <v>225</v>
      </c>
      <c r="E139" s="58" t="n">
        <f aca="false" ca="true" dt2D="false" dtr="false" t="normal">SUBTOTAL(9, F139:T139)</f>
        <v>3129374.5899999994</v>
      </c>
      <c r="F139" s="58" t="n">
        <v>1970289.39</v>
      </c>
      <c r="G139" s="58" t="n"/>
      <c r="H139" s="58" t="n">
        <v>564920.71</v>
      </c>
      <c r="I139" s="58" t="n"/>
      <c r="J139" s="58" t="n"/>
      <c r="K139" s="58" t="n"/>
      <c r="L139" s="58" t="n"/>
      <c r="M139" s="58" t="n"/>
      <c r="N139" s="58" t="n"/>
      <c r="O139" s="58" t="n"/>
      <c r="P139" s="58" t="n"/>
      <c r="Q139" s="58" t="n"/>
      <c r="R139" s="58" t="n">
        <v>453882.11</v>
      </c>
      <c r="S139" s="58" t="n">
        <v>48097.05</v>
      </c>
      <c r="T139" s="58" t="n">
        <v>92185.33</v>
      </c>
      <c r="U139" s="4" t="n">
        <f aca="false" ca="false" dt2D="false" dtr="false" t="normal">COUNTIF(F139:Q139, "&gt;0")</f>
        <v>2</v>
      </c>
      <c r="V139" s="4" t="n">
        <f aca="false" ca="false" dt2D="false" dtr="false" t="normal">COUNTIF(R139:T139, "&gt;0")</f>
        <v>3</v>
      </c>
      <c r="W139" s="4" t="n">
        <f aca="false" ca="false" dt2D="false" dtr="false" t="normal">+U139+V139</f>
        <v>5</v>
      </c>
    </row>
    <row customHeight="true" ht="12.75" outlineLevel="0" r="140">
      <c r="A140" s="49" t="n">
        <f aca="false" ca="false" dt2D="false" dtr="false" t="normal">+A139+1</f>
        <v>128</v>
      </c>
      <c r="B140" s="49" t="n">
        <f aca="false" ca="false" dt2D="false" dtr="false" t="normal">+B139+1</f>
        <v>128</v>
      </c>
      <c r="C140" s="50" t="s">
        <v>227</v>
      </c>
      <c r="D140" s="49" t="s">
        <v>228</v>
      </c>
      <c r="E140" s="58" t="n">
        <f aca="false" ca="true" dt2D="false" dtr="false" t="normal">SUBTOTAL(9, F140:T140)</f>
        <v>2116994.7</v>
      </c>
      <c r="F140" s="58" t="n">
        <v>0</v>
      </c>
      <c r="G140" s="58" t="n">
        <v>552657.94</v>
      </c>
      <c r="H140" s="58" t="n"/>
      <c r="I140" s="58" t="n">
        <v>362419.1</v>
      </c>
      <c r="J140" s="58" t="n"/>
      <c r="K140" s="58" t="n"/>
      <c r="L140" s="58" t="n"/>
      <c r="M140" s="58" t="n"/>
      <c r="N140" s="58" t="n"/>
      <c r="O140" s="58" t="n"/>
      <c r="P140" s="58" t="n"/>
      <c r="Q140" s="58" t="n"/>
      <c r="R140" s="58" t="n">
        <v>920220.83</v>
      </c>
      <c r="S140" s="58" t="n">
        <v>96642.58</v>
      </c>
      <c r="T140" s="58" t="n">
        <v>185054.25</v>
      </c>
      <c r="U140" s="4" t="n">
        <f aca="false" ca="false" dt2D="false" dtr="false" t="normal">COUNTIF(F140:Q140, "&gt;0")</f>
        <v>2</v>
      </c>
      <c r="V140" s="4" t="n">
        <f aca="false" ca="false" dt2D="false" dtr="false" t="normal">COUNTIF(R140:T140, "&gt;0")</f>
        <v>3</v>
      </c>
      <c r="W140" s="4" t="n">
        <f aca="false" ca="false" dt2D="false" dtr="false" t="normal">+U140+V140</f>
        <v>5</v>
      </c>
    </row>
    <row customHeight="true" ht="12.75" outlineLevel="0" r="141">
      <c r="A141" s="49" t="n">
        <f aca="false" ca="false" dt2D="false" dtr="false" t="normal">+A140+1</f>
        <v>129</v>
      </c>
      <c r="B141" s="49" t="n">
        <f aca="false" ca="false" dt2D="false" dtr="false" t="normal">+B140+1</f>
        <v>129</v>
      </c>
      <c r="C141" s="50" t="s">
        <v>227</v>
      </c>
      <c r="D141" s="49" t="s">
        <v>229</v>
      </c>
      <c r="E141" s="58" t="n">
        <f aca="false" ca="true" dt2D="false" dtr="false" t="normal">SUBTOTAL(9, F141:T141)</f>
        <v>11023927.99</v>
      </c>
      <c r="F141" s="58" t="n">
        <v>6180044.01</v>
      </c>
      <c r="G141" s="58" t="n"/>
      <c r="H141" s="58" t="n">
        <v>2883539.34</v>
      </c>
      <c r="I141" s="58" t="n"/>
      <c r="J141" s="58" t="n"/>
      <c r="K141" s="58" t="n"/>
      <c r="L141" s="58" t="n"/>
      <c r="M141" s="58" t="n"/>
      <c r="N141" s="58" t="n"/>
      <c r="O141" s="58" t="n"/>
      <c r="P141" s="58" t="n"/>
      <c r="Q141" s="58" t="n"/>
      <c r="R141" s="58" t="n">
        <v>1501649.54</v>
      </c>
      <c r="S141" s="58" t="n">
        <v>157388.06</v>
      </c>
      <c r="T141" s="58" t="n">
        <v>301307.04</v>
      </c>
      <c r="U141" s="4" t="n">
        <f aca="false" ca="false" dt2D="false" dtr="false" t="normal">COUNTIF(F141:Q141, "&gt;0")</f>
        <v>2</v>
      </c>
      <c r="V141" s="4" t="n">
        <f aca="false" ca="false" dt2D="false" dtr="false" t="normal">COUNTIF(R141:T141, "&gt;0")</f>
        <v>3</v>
      </c>
      <c r="W141" s="4" t="n">
        <f aca="false" ca="false" dt2D="false" dtr="false" t="normal">+U141+V141</f>
        <v>5</v>
      </c>
    </row>
    <row customFormat="true" customHeight="true" ht="12.75" outlineLevel="0" r="142" s="0">
      <c r="A142" s="49" t="n">
        <f aca="false" ca="false" dt2D="false" dtr="false" t="normal">+A141+1</f>
        <v>130</v>
      </c>
      <c r="B142" s="49" t="n">
        <f aca="false" ca="false" dt2D="false" dtr="false" t="normal">+B141+1</f>
        <v>130</v>
      </c>
      <c r="C142" s="50" t="s">
        <v>227</v>
      </c>
      <c r="D142" s="49" t="s">
        <v>230</v>
      </c>
      <c r="E142" s="58" t="n">
        <f aca="false" ca="false" dt2D="false" dtr="false" t="normal">SUM(F142:T142)</f>
        <v>12020213.030000001</v>
      </c>
      <c r="F142" s="58" t="n"/>
      <c r="G142" s="58" t="n"/>
      <c r="H142" s="58" t="n"/>
      <c r="I142" s="58" t="n"/>
      <c r="J142" s="58" t="n"/>
      <c r="K142" s="58" t="n"/>
      <c r="L142" s="58" t="n"/>
      <c r="M142" s="58" t="n"/>
      <c r="N142" s="58" t="n"/>
      <c r="O142" s="58" t="n"/>
      <c r="P142" s="58" t="n"/>
      <c r="Q142" s="58" t="n">
        <v>10469052.62</v>
      </c>
      <c r="R142" s="58" t="n">
        <v>1202021.3</v>
      </c>
      <c r="S142" s="58" t="n">
        <v>120202.13</v>
      </c>
      <c r="T142" s="58" t="n">
        <v>228936.98</v>
      </c>
      <c r="U142" s="4" t="n">
        <f aca="false" ca="false" dt2D="false" dtr="false" t="normal">COUNTIF(F142:Q142, "&gt;0")</f>
        <v>1</v>
      </c>
      <c r="V142" s="4" t="n">
        <f aca="false" ca="false" dt2D="false" dtr="false" t="normal">COUNTIF(R142:T142, "&gt;0")</f>
        <v>3</v>
      </c>
      <c r="W142" s="4" t="n">
        <f aca="false" ca="false" dt2D="false" dtr="false" t="normal">+U142+V142</f>
        <v>4</v>
      </c>
    </row>
    <row customFormat="true" customHeight="true" ht="12.75" outlineLevel="0" r="143" s="0">
      <c r="A143" s="49" t="n">
        <f aca="false" ca="false" dt2D="false" dtr="false" t="normal">+A142+1</f>
        <v>131</v>
      </c>
      <c r="B143" s="49" t="n">
        <f aca="false" ca="false" dt2D="false" dtr="false" t="normal">+B142+1</f>
        <v>131</v>
      </c>
      <c r="C143" s="50" t="s">
        <v>227</v>
      </c>
      <c r="D143" s="49" t="s">
        <v>231</v>
      </c>
      <c r="E143" s="58" t="n">
        <f aca="false" ca="false" dt2D="false" dtr="false" t="normal">SUM(F143:T143)</f>
        <v>6205872.089999999</v>
      </c>
      <c r="F143" s="58" t="n"/>
      <c r="G143" s="58" t="n"/>
      <c r="H143" s="58" t="n">
        <v>3236201.3</v>
      </c>
      <c r="I143" s="58" t="n">
        <v>2095721.26</v>
      </c>
      <c r="J143" s="58" t="n"/>
      <c r="K143" s="58" t="n"/>
      <c r="L143" s="58" t="n"/>
      <c r="M143" s="58" t="n"/>
      <c r="N143" s="58" t="n"/>
      <c r="O143" s="58" t="n"/>
      <c r="P143" s="58" t="n"/>
      <c r="Q143" s="58" t="n"/>
      <c r="R143" s="58" t="n">
        <v>695292.46</v>
      </c>
      <c r="S143" s="58" t="n">
        <v>62058.72</v>
      </c>
      <c r="T143" s="58" t="n">
        <v>116598.35</v>
      </c>
      <c r="U143" s="4" t="n">
        <f aca="false" ca="false" dt2D="false" dtr="false" t="normal">COUNTIF(F143:Q143, "&gt;0")</f>
        <v>2</v>
      </c>
      <c r="V143" s="4" t="n">
        <f aca="false" ca="false" dt2D="false" dtr="false" t="normal">COUNTIF(R143:T143, "&gt;0")</f>
        <v>3</v>
      </c>
      <c r="W143" s="4" t="n">
        <f aca="false" ca="false" dt2D="false" dtr="false" t="normal">+U143+V143</f>
        <v>5</v>
      </c>
    </row>
    <row customFormat="true" customHeight="true" ht="12.75" outlineLevel="0" r="144" s="0">
      <c r="A144" s="49" t="n">
        <f aca="false" ca="false" dt2D="false" dtr="false" t="normal">+A143+1</f>
        <v>132</v>
      </c>
      <c r="B144" s="49" t="n">
        <f aca="false" ca="false" dt2D="false" dtr="false" t="normal">+B143+1</f>
        <v>132</v>
      </c>
      <c r="C144" s="50" t="s">
        <v>227</v>
      </c>
      <c r="D144" s="68" t="s">
        <v>232</v>
      </c>
      <c r="E144" s="58" t="n">
        <f aca="false" ca="false" dt2D="false" dtr="false" t="normal">SUM(F144:T144)</f>
        <v>7300514.39</v>
      </c>
      <c r="F144" s="58" t="n"/>
      <c r="G144" s="58" t="n"/>
      <c r="H144" s="58" t="n">
        <v>3807028.87</v>
      </c>
      <c r="I144" s="58" t="n">
        <v>2465381.66</v>
      </c>
      <c r="J144" s="58" t="n"/>
      <c r="K144" s="58" t="n"/>
      <c r="L144" s="58" t="n"/>
      <c r="M144" s="58" t="n"/>
      <c r="N144" s="58" t="n"/>
      <c r="O144" s="58" t="n"/>
      <c r="P144" s="58" t="n"/>
      <c r="Q144" s="58" t="n"/>
      <c r="R144" s="58" t="n">
        <v>817933.81</v>
      </c>
      <c r="S144" s="58" t="n">
        <v>73005.14</v>
      </c>
      <c r="T144" s="58" t="n">
        <v>137164.91</v>
      </c>
      <c r="U144" s="4" t="n">
        <f aca="false" ca="false" dt2D="false" dtr="false" t="normal">COUNTIF(F144:Q144, "&gt;0")</f>
        <v>2</v>
      </c>
      <c r="V144" s="4" t="n">
        <f aca="false" ca="false" dt2D="false" dtr="false" t="normal">COUNTIF(R144:T144, "&gt;0")</f>
        <v>3</v>
      </c>
      <c r="W144" s="4" t="n">
        <f aca="false" ca="false" dt2D="false" dtr="false" t="normal">+U144+V144</f>
        <v>5</v>
      </c>
    </row>
    <row customFormat="true" customHeight="true" ht="12.75" outlineLevel="0" r="145" s="0">
      <c r="A145" s="49" t="n">
        <f aca="false" ca="false" dt2D="false" dtr="false" t="normal">+A144+1</f>
        <v>133</v>
      </c>
      <c r="B145" s="49" t="n">
        <f aca="false" ca="false" dt2D="false" dtr="false" t="normal">+B144+1</f>
        <v>133</v>
      </c>
      <c r="C145" s="50" t="s">
        <v>227</v>
      </c>
      <c r="D145" s="49" t="s">
        <v>233</v>
      </c>
      <c r="E145" s="58" t="n">
        <f aca="false" ca="false" dt2D="false" dtr="false" t="normal">SUM(F145:T145)</f>
        <v>7398282.44</v>
      </c>
      <c r="F145" s="58" t="n"/>
      <c r="G145" s="58" t="n"/>
      <c r="H145" s="58" t="n">
        <v>3858012.37</v>
      </c>
      <c r="I145" s="58" t="n">
        <v>2498397.9</v>
      </c>
      <c r="J145" s="58" t="n"/>
      <c r="K145" s="58" t="n"/>
      <c r="L145" s="58" t="n"/>
      <c r="M145" s="58" t="n"/>
      <c r="N145" s="58" t="n"/>
      <c r="O145" s="58" t="n"/>
      <c r="P145" s="58" t="n"/>
      <c r="Q145" s="58" t="n"/>
      <c r="R145" s="58" t="n">
        <v>828887.53</v>
      </c>
      <c r="S145" s="58" t="n">
        <v>73982.82</v>
      </c>
      <c r="T145" s="58" t="n">
        <v>139001.82</v>
      </c>
      <c r="U145" s="4" t="n">
        <f aca="false" ca="false" dt2D="false" dtr="false" t="normal">COUNTIF(F145:Q145, "&gt;0")</f>
        <v>2</v>
      </c>
      <c r="V145" s="4" t="n">
        <f aca="false" ca="false" dt2D="false" dtr="false" t="normal">COUNTIF(R145:T145, "&gt;0")</f>
        <v>3</v>
      </c>
      <c r="W145" s="4" t="n">
        <f aca="false" ca="false" dt2D="false" dtr="false" t="normal">+U145+V145</f>
        <v>5</v>
      </c>
    </row>
    <row customFormat="true" customHeight="true" ht="12.75" outlineLevel="0" r="146" s="0">
      <c r="A146" s="49" t="n">
        <f aca="false" ca="false" dt2D="false" dtr="false" t="normal">+A145+1</f>
        <v>134</v>
      </c>
      <c r="B146" s="49" t="n">
        <f aca="false" ca="false" dt2D="false" dtr="false" t="normal">+B145+1</f>
        <v>134</v>
      </c>
      <c r="C146" s="50" t="s">
        <v>227</v>
      </c>
      <c r="D146" s="49" t="s">
        <v>234</v>
      </c>
      <c r="E146" s="58" t="n">
        <f aca="false" ca="false" dt2D="false" dtr="false" t="normal">SUM(F146:T146)</f>
        <v>7342200.759999999</v>
      </c>
      <c r="F146" s="58" t="n"/>
      <c r="G146" s="58" t="n"/>
      <c r="H146" s="58" t="n">
        <v>3828767.23</v>
      </c>
      <c r="I146" s="58" t="n">
        <v>2479459.13</v>
      </c>
      <c r="J146" s="58" t="n"/>
      <c r="K146" s="58" t="n"/>
      <c r="L146" s="58" t="n"/>
      <c r="M146" s="58" t="n"/>
      <c r="N146" s="58" t="n"/>
      <c r="O146" s="58" t="n"/>
      <c r="P146" s="58" t="n"/>
      <c r="Q146" s="58" t="n"/>
      <c r="R146" s="58" t="n">
        <v>822604.26</v>
      </c>
      <c r="S146" s="58" t="n">
        <v>73422.01</v>
      </c>
      <c r="T146" s="58" t="n">
        <v>137948.13</v>
      </c>
      <c r="U146" s="4" t="n">
        <f aca="false" ca="false" dt2D="false" dtr="false" t="normal">COUNTIF(F146:Q146, "&gt;0")</f>
        <v>2</v>
      </c>
      <c r="V146" s="4" t="n">
        <f aca="false" ca="false" dt2D="false" dtr="false" t="normal">COUNTIF(R146:T146, "&gt;0")</f>
        <v>3</v>
      </c>
      <c r="W146" s="4" t="n">
        <f aca="false" ca="false" dt2D="false" dtr="false" t="normal">+U146+V146</f>
        <v>5</v>
      </c>
    </row>
    <row customFormat="true" customHeight="true" ht="12.75" outlineLevel="0" r="147" s="0">
      <c r="A147" s="49" t="n">
        <f aca="false" ca="false" dt2D="false" dtr="false" t="normal">+A146+1</f>
        <v>135</v>
      </c>
      <c r="B147" s="49" t="n">
        <f aca="false" ca="false" dt2D="false" dtr="false" t="normal">+B146+1</f>
        <v>135</v>
      </c>
      <c r="C147" s="50" t="s">
        <v>227</v>
      </c>
      <c r="D147" s="49" t="s">
        <v>235</v>
      </c>
      <c r="E147" s="58" t="n">
        <f aca="false" ca="false" dt2D="false" dtr="false" t="normal">SUM(F147:T147)</f>
        <v>3803797.14</v>
      </c>
      <c r="F147" s="58" t="n"/>
      <c r="G147" s="58" t="n">
        <v>1973568.75</v>
      </c>
      <c r="H147" s="58" t="n"/>
      <c r="I147" s="58" t="n">
        <v>1294216.5</v>
      </c>
      <c r="J147" s="58" t="n"/>
      <c r="K147" s="58" t="n"/>
      <c r="L147" s="58" t="n"/>
      <c r="M147" s="58" t="n"/>
      <c r="N147" s="58" t="n"/>
      <c r="O147" s="58" t="n"/>
      <c r="P147" s="58" t="n"/>
      <c r="Q147" s="58" t="n"/>
      <c r="R147" s="58" t="n">
        <v>426514.08</v>
      </c>
      <c r="S147" s="58" t="n">
        <v>38037.97</v>
      </c>
      <c r="T147" s="58" t="n">
        <v>71459.84</v>
      </c>
      <c r="U147" s="4" t="n">
        <f aca="false" ca="false" dt2D="false" dtr="false" t="normal">COUNTIF(F147:Q147, "&gt;0")</f>
        <v>2</v>
      </c>
      <c r="V147" s="4" t="n">
        <f aca="false" ca="false" dt2D="false" dtr="false" t="normal">COUNTIF(R147:T147, "&gt;0")</f>
        <v>3</v>
      </c>
      <c r="W147" s="4" t="n">
        <f aca="false" ca="false" dt2D="false" dtr="false" t="normal">+U147+V147</f>
        <v>5</v>
      </c>
    </row>
    <row customFormat="true" customHeight="true" ht="12.75" outlineLevel="0" r="148" s="0">
      <c r="A148" s="49" t="n">
        <f aca="false" ca="false" dt2D="false" dtr="false" t="normal">+A147+1</f>
        <v>136</v>
      </c>
      <c r="B148" s="49" t="n">
        <f aca="false" ca="false" dt2D="false" dtr="false" t="normal">+B147+1</f>
        <v>136</v>
      </c>
      <c r="C148" s="50" t="s">
        <v>227</v>
      </c>
      <c r="D148" s="49" t="s">
        <v>236</v>
      </c>
      <c r="E148" s="58" t="n">
        <f aca="false" ca="false" dt2D="false" dtr="false" t="normal">SUM(F148:T148)</f>
        <v>2404132.5500000003</v>
      </c>
      <c r="F148" s="58" t="n"/>
      <c r="G148" s="58" t="n"/>
      <c r="H148" s="58" t="n"/>
      <c r="I148" s="58" t="n">
        <v>2023308.33</v>
      </c>
      <c r="J148" s="58" t="n"/>
      <c r="K148" s="58" t="n"/>
      <c r="L148" s="58" t="n"/>
      <c r="M148" s="58" t="n"/>
      <c r="N148" s="58" t="n"/>
      <c r="O148" s="58" t="n"/>
      <c r="P148" s="58" t="n"/>
      <c r="Q148" s="58" t="n"/>
      <c r="R148" s="58" t="n">
        <v>312537.23</v>
      </c>
      <c r="S148" s="58" t="n">
        <v>24041.33</v>
      </c>
      <c r="T148" s="58" t="n">
        <v>44245.66</v>
      </c>
      <c r="U148" s="4" t="n">
        <f aca="false" ca="false" dt2D="false" dtr="false" t="normal">COUNTIF(F148:Q148, "&gt;0")</f>
        <v>1</v>
      </c>
      <c r="V148" s="4" t="n">
        <f aca="false" ca="false" dt2D="false" dtr="false" t="normal">COUNTIF(R148:T148, "&gt;0")</f>
        <v>3</v>
      </c>
      <c r="W148" s="4" t="n">
        <f aca="false" ca="false" dt2D="false" dtr="false" t="normal">+U148+V148</f>
        <v>4</v>
      </c>
    </row>
    <row customFormat="true" customHeight="true" ht="12.75" outlineLevel="0" r="149" s="0">
      <c r="A149" s="49" t="n">
        <f aca="false" ca="false" dt2D="false" dtr="false" t="normal">+A148+1</f>
        <v>137</v>
      </c>
      <c r="B149" s="49" t="n">
        <f aca="false" ca="false" dt2D="false" dtr="false" t="normal">+B148+1</f>
        <v>137</v>
      </c>
      <c r="C149" s="50" t="s">
        <v>227</v>
      </c>
      <c r="D149" s="49" t="s">
        <v>237</v>
      </c>
      <c r="E149" s="58" t="n">
        <f aca="false" ca="false" dt2D="false" dtr="false" t="normal">SUM(F149:T149)</f>
        <v>6291044.25</v>
      </c>
      <c r="F149" s="58" t="n"/>
      <c r="G149" s="58" t="n"/>
      <c r="H149" s="58" t="n">
        <v>3280616.38</v>
      </c>
      <c r="I149" s="58" t="n">
        <v>2124483.87</v>
      </c>
      <c r="J149" s="58" t="n"/>
      <c r="K149" s="58" t="n"/>
      <c r="L149" s="58" t="n"/>
      <c r="M149" s="58" t="n"/>
      <c r="N149" s="58" t="n"/>
      <c r="O149" s="58" t="n"/>
      <c r="P149" s="58" t="n"/>
      <c r="Q149" s="58" t="n"/>
      <c r="R149" s="58" t="n">
        <v>704834.96</v>
      </c>
      <c r="S149" s="58" t="n">
        <v>62910.44</v>
      </c>
      <c r="T149" s="58" t="n">
        <v>118198.6</v>
      </c>
      <c r="U149" s="4" t="n">
        <f aca="false" ca="false" dt2D="false" dtr="false" t="normal">COUNTIF(F149:Q149, "&gt;0")</f>
        <v>2</v>
      </c>
      <c r="V149" s="4" t="n">
        <f aca="false" ca="false" dt2D="false" dtr="false" t="normal">COUNTIF(R149:T149, "&gt;0")</f>
        <v>3</v>
      </c>
      <c r="W149" s="4" t="n">
        <f aca="false" ca="false" dt2D="false" dtr="false" t="normal">+U149+V149</f>
        <v>5</v>
      </c>
    </row>
    <row customFormat="true" customHeight="true" ht="12.75" outlineLevel="0" r="150" s="0">
      <c r="A150" s="49" t="n">
        <f aca="false" ca="false" dt2D="false" dtr="false" t="normal">+A149+1</f>
        <v>138</v>
      </c>
      <c r="B150" s="49" t="n">
        <f aca="false" ca="false" dt2D="false" dtr="false" t="normal">+B149+1</f>
        <v>138</v>
      </c>
      <c r="C150" s="50" t="s">
        <v>238</v>
      </c>
      <c r="D150" s="49" t="s">
        <v>239</v>
      </c>
      <c r="E150" s="58" t="n">
        <f aca="false" ca="false" dt2D="false" dtr="false" t="normal">SUM(F150:T150)</f>
        <v>5984721.109999999</v>
      </c>
      <c r="F150" s="58" t="n"/>
      <c r="G150" s="58" t="n"/>
      <c r="H150" s="58" t="n"/>
      <c r="I150" s="58" t="n">
        <v>2617497.42</v>
      </c>
      <c r="J150" s="58" t="n"/>
      <c r="K150" s="58" t="n"/>
      <c r="L150" s="58" t="n"/>
      <c r="M150" s="58" t="n"/>
      <c r="N150" s="58" t="n"/>
      <c r="O150" s="58" t="n"/>
      <c r="P150" s="58" t="n"/>
      <c r="Q150" s="58" t="n"/>
      <c r="R150" s="58" t="n">
        <v>2631869.03</v>
      </c>
      <c r="S150" s="58" t="n">
        <v>253856.43</v>
      </c>
      <c r="T150" s="58" t="n">
        <v>481498.23</v>
      </c>
      <c r="U150" s="4" t="n">
        <f aca="false" ca="false" dt2D="false" dtr="false" t="normal">COUNTIF(F150:Q150, "&gt;0")</f>
        <v>1</v>
      </c>
      <c r="V150" s="4" t="n">
        <f aca="false" ca="false" dt2D="false" dtr="false" t="normal">COUNTIF(R150:T150, "&gt;0")</f>
        <v>3</v>
      </c>
      <c r="W150" s="4" t="n">
        <f aca="false" ca="false" dt2D="false" dtr="false" t="normal">+U150+V150</f>
        <v>4</v>
      </c>
    </row>
    <row customFormat="true" customHeight="true" ht="12.75" outlineLevel="0" r="151" s="0">
      <c r="A151" s="49" t="n">
        <f aca="false" ca="false" dt2D="false" dtr="false" t="normal">+A150+1</f>
        <v>139</v>
      </c>
      <c r="B151" s="49" t="n">
        <f aca="false" ca="false" dt2D="false" dtr="false" t="normal">+B150+1</f>
        <v>139</v>
      </c>
      <c r="C151" s="50" t="s">
        <v>238</v>
      </c>
      <c r="D151" s="49" t="s">
        <v>240</v>
      </c>
      <c r="E151" s="58" t="n">
        <f aca="false" ca="false" dt2D="false" dtr="false" t="normal">SUM(F151:T151)</f>
        <v>43785085.019999996</v>
      </c>
      <c r="F151" s="58" t="n"/>
      <c r="G151" s="58" t="n"/>
      <c r="H151" s="58" t="n"/>
      <c r="I151" s="58" t="n"/>
      <c r="J151" s="58" t="n"/>
      <c r="K151" s="58" t="n"/>
      <c r="L151" s="58" t="n"/>
      <c r="M151" s="58" t="n"/>
      <c r="N151" s="58" t="n"/>
      <c r="O151" s="58" t="n"/>
      <c r="P151" s="58" t="n">
        <v>38134794.94</v>
      </c>
      <c r="Q151" s="58" t="n"/>
      <c r="R151" s="58" t="n">
        <v>4378508.5</v>
      </c>
      <c r="S151" s="58" t="n">
        <v>437850.85</v>
      </c>
      <c r="T151" s="58" t="n">
        <v>833930.73</v>
      </c>
      <c r="U151" s="4" t="n">
        <f aca="false" ca="false" dt2D="false" dtr="false" t="normal">COUNTIF(F151:Q151, "&gt;0")</f>
        <v>1</v>
      </c>
      <c r="V151" s="4" t="n">
        <f aca="false" ca="false" dt2D="false" dtr="false" t="normal">COUNTIF(R151:T151, "&gt;0")</f>
        <v>3</v>
      </c>
      <c r="W151" s="4" t="n">
        <f aca="false" ca="false" dt2D="false" dtr="false" t="normal">+U151+V151</f>
        <v>4</v>
      </c>
    </row>
    <row customFormat="true" customHeight="true" ht="12.75" outlineLevel="0" r="152" s="0">
      <c r="A152" s="49" t="n">
        <f aca="false" ca="false" dt2D="false" dtr="false" t="normal">+A151+1</f>
        <v>140</v>
      </c>
      <c r="B152" s="49" t="n">
        <f aca="false" ca="false" dt2D="false" dtr="false" t="normal">+B151+1</f>
        <v>140</v>
      </c>
      <c r="C152" s="50" t="s">
        <v>238</v>
      </c>
      <c r="D152" s="49" t="s">
        <v>241</v>
      </c>
      <c r="E152" s="58" t="n">
        <f aca="false" ca="false" dt2D="false" dtr="false" t="normal">SUM(F152:T152)</f>
        <v>1825581.15</v>
      </c>
      <c r="F152" s="58" t="n"/>
      <c r="G152" s="58" t="n"/>
      <c r="H152" s="58" t="n"/>
      <c r="I152" s="58" t="n"/>
      <c r="J152" s="58" t="n"/>
      <c r="K152" s="58" t="n"/>
      <c r="L152" s="58" t="n"/>
      <c r="M152" s="58" t="n"/>
      <c r="N152" s="58" t="n"/>
      <c r="O152" s="58" t="n"/>
      <c r="P152" s="58" t="n"/>
      <c r="Q152" s="58" t="n">
        <v>1825581.15</v>
      </c>
      <c r="R152" s="58" t="n"/>
      <c r="S152" s="58" t="n"/>
      <c r="T152" s="58" t="n"/>
      <c r="U152" s="4" t="n">
        <f aca="false" ca="false" dt2D="false" dtr="false" t="normal">COUNTIF(F152:Q152, "&gt;0")</f>
        <v>1</v>
      </c>
      <c r="V152" s="4" t="n">
        <f aca="false" ca="false" dt2D="false" dtr="false" t="normal">COUNTIF(R152:T152, "&gt;0")</f>
        <v>0</v>
      </c>
      <c r="W152" s="4" t="n">
        <f aca="false" ca="false" dt2D="false" dtr="false" t="normal">+U152+V152</f>
        <v>1</v>
      </c>
    </row>
    <row customFormat="true" customHeight="true" ht="12.75" outlineLevel="0" r="153" s="0">
      <c r="A153" s="49" t="n">
        <f aca="false" ca="false" dt2D="false" dtr="false" t="normal">+A152+1</f>
        <v>141</v>
      </c>
      <c r="B153" s="49" t="n">
        <f aca="false" ca="false" dt2D="false" dtr="false" t="normal">+B152+1</f>
        <v>141</v>
      </c>
      <c r="C153" s="50" t="s">
        <v>238</v>
      </c>
      <c r="D153" s="49" t="s">
        <v>242</v>
      </c>
      <c r="E153" s="58" t="n">
        <f aca="false" ca="false" dt2D="false" dtr="false" t="normal">SUM(F153:T153)</f>
        <v>7913665.7299999995</v>
      </c>
      <c r="F153" s="58" t="n">
        <v>7187290.38</v>
      </c>
      <c r="G153" s="58" t="n"/>
      <c r="H153" s="58" t="n"/>
      <c r="I153" s="58" t="n"/>
      <c r="J153" s="58" t="n"/>
      <c r="K153" s="58" t="n"/>
      <c r="L153" s="58" t="n"/>
      <c r="M153" s="58" t="n"/>
      <c r="N153" s="58" t="n"/>
      <c r="O153" s="58" t="n"/>
      <c r="P153" s="58" t="n"/>
      <c r="Q153" s="58" t="n"/>
      <c r="R153" s="58" t="n">
        <v>645666.98</v>
      </c>
      <c r="S153" s="58" t="n">
        <v>80708.37</v>
      </c>
      <c r="T153" s="58" t="n"/>
      <c r="U153" s="4" t="n">
        <f aca="false" ca="false" dt2D="false" dtr="false" t="normal">COUNTIF(F153:Q153, "&gt;0")</f>
        <v>1</v>
      </c>
      <c r="V153" s="4" t="n">
        <f aca="false" ca="false" dt2D="false" dtr="false" t="normal">COUNTIF(R153:T153, "&gt;0")</f>
        <v>2</v>
      </c>
      <c r="W153" s="4" t="n">
        <f aca="false" ca="false" dt2D="false" dtr="false" t="normal">+U153+V153</f>
        <v>3</v>
      </c>
    </row>
    <row customFormat="true" customHeight="true" ht="12.75" outlineLevel="0" r="154" s="0">
      <c r="A154" s="49" t="n">
        <f aca="false" ca="false" dt2D="false" dtr="false" t="normal">+A153+1</f>
        <v>142</v>
      </c>
      <c r="B154" s="49" t="n">
        <f aca="false" ca="false" dt2D="false" dtr="false" t="normal">+B153+1</f>
        <v>142</v>
      </c>
      <c r="C154" s="50" t="s">
        <v>238</v>
      </c>
      <c r="D154" s="49" t="s">
        <v>244</v>
      </c>
      <c r="E154" s="58" t="n">
        <f aca="false" ca="false" dt2D="false" dtr="false" t="normal">SUM(F154:T154)</f>
        <v>1385891.1</v>
      </c>
      <c r="F154" s="58" t="n"/>
      <c r="G154" s="58" t="n"/>
      <c r="H154" s="58" t="n">
        <v>758098.38</v>
      </c>
      <c r="I154" s="58" t="n">
        <v>627792.72</v>
      </c>
      <c r="J154" s="58" t="n"/>
      <c r="K154" s="58" t="n"/>
      <c r="L154" s="58" t="n"/>
      <c r="M154" s="58" t="n"/>
      <c r="N154" s="58" t="n"/>
      <c r="O154" s="58" t="n"/>
      <c r="P154" s="58" t="n"/>
      <c r="Q154" s="58" t="n"/>
      <c r="R154" s="58" t="n"/>
      <c r="S154" s="58" t="n"/>
      <c r="T154" s="58" t="n"/>
      <c r="U154" s="4" t="n">
        <f aca="false" ca="false" dt2D="false" dtr="false" t="normal">COUNTIF(F154:Q154, "&gt;0")</f>
        <v>2</v>
      </c>
      <c r="V154" s="4" t="n">
        <f aca="false" ca="false" dt2D="false" dtr="false" t="normal">COUNTIF(R154:T154, "&gt;0")</f>
        <v>0</v>
      </c>
      <c r="W154" s="4" t="n">
        <f aca="false" ca="false" dt2D="false" dtr="false" t="normal">+U154+V154</f>
        <v>2</v>
      </c>
    </row>
    <row customFormat="true" customHeight="true" ht="12.75" outlineLevel="0" r="155" s="0">
      <c r="A155" s="49" t="n">
        <f aca="false" ca="false" dt2D="false" dtr="false" t="normal">+A154+1</f>
        <v>143</v>
      </c>
      <c r="B155" s="49" t="n">
        <f aca="false" ca="false" dt2D="false" dtr="false" t="normal">+B154+1</f>
        <v>143</v>
      </c>
      <c r="C155" s="50" t="s">
        <v>245</v>
      </c>
      <c r="D155" s="49" t="s">
        <v>246</v>
      </c>
      <c r="E155" s="58" t="n">
        <f aca="false" ca="false" dt2D="false" dtr="false" t="normal">SUM(F155:T155)</f>
        <v>2512360.8</v>
      </c>
      <c r="F155" s="58" t="n"/>
      <c r="G155" s="58" t="n">
        <v>2188150.69</v>
      </c>
      <c r="H155" s="58" t="n"/>
      <c r="I155" s="58" t="n"/>
      <c r="J155" s="58" t="n"/>
      <c r="K155" s="58" t="n"/>
      <c r="L155" s="58" t="n"/>
      <c r="M155" s="58" t="n"/>
      <c r="N155" s="58" t="n"/>
      <c r="O155" s="58" t="n"/>
      <c r="P155" s="58" t="n"/>
      <c r="Q155" s="58" t="n"/>
      <c r="R155" s="58" t="n">
        <v>251236.08</v>
      </c>
      <c r="S155" s="58" t="n">
        <v>25123.61</v>
      </c>
      <c r="T155" s="58" t="n">
        <v>47850.42</v>
      </c>
      <c r="U155" s="4" t="n">
        <f aca="false" ca="false" dt2D="false" dtr="false" t="normal">COUNTIF(F155:Q155, "&gt;0")</f>
        <v>1</v>
      </c>
      <c r="V155" s="4" t="n">
        <f aca="false" ca="false" dt2D="false" dtr="false" t="normal">COUNTIF(R155:T155, "&gt;0")</f>
        <v>3</v>
      </c>
      <c r="W155" s="4" t="n">
        <f aca="false" ca="false" dt2D="false" dtr="false" t="normal">+U155+V155</f>
        <v>4</v>
      </c>
    </row>
    <row customFormat="true" customHeight="true" ht="12.75" outlineLevel="0" r="156" s="0">
      <c r="A156" s="49" t="n">
        <f aca="false" ca="false" dt2D="false" dtr="false" t="normal">+A155+1</f>
        <v>144</v>
      </c>
      <c r="B156" s="49" t="n">
        <f aca="false" ca="false" dt2D="false" dtr="false" t="normal">+B155+1</f>
        <v>144</v>
      </c>
      <c r="C156" s="50" t="s">
        <v>245</v>
      </c>
      <c r="D156" s="49" t="s">
        <v>248</v>
      </c>
      <c r="E156" s="58" t="n">
        <f aca="false" ca="false" dt2D="false" dtr="false" t="normal">SUM(F156:T156)</f>
        <v>1378303.1</v>
      </c>
      <c r="F156" s="58" t="n"/>
      <c r="G156" s="58" t="n"/>
      <c r="H156" s="58" t="n">
        <v>1257942.74</v>
      </c>
      <c r="I156" s="58" t="n"/>
      <c r="J156" s="58" t="n"/>
      <c r="K156" s="58" t="n"/>
      <c r="L156" s="58" t="n"/>
      <c r="M156" s="58" t="n"/>
      <c r="N156" s="58" t="n"/>
      <c r="O156" s="58" t="n"/>
      <c r="P156" s="58" t="n"/>
      <c r="Q156" s="58" t="n"/>
      <c r="R156" s="58" t="n"/>
      <c r="S156" s="58" t="n"/>
      <c r="T156" s="58" t="n">
        <v>120360.36</v>
      </c>
      <c r="U156" s="4" t="n">
        <f aca="false" ca="false" dt2D="false" dtr="false" t="normal">COUNTIF(F156:Q156, "&gt;0")</f>
        <v>1</v>
      </c>
      <c r="V156" s="4" t="n">
        <f aca="false" ca="false" dt2D="false" dtr="false" t="normal">COUNTIF(R156:T156, "&gt;0")</f>
        <v>1</v>
      </c>
      <c r="W156" s="4" t="n">
        <f aca="false" ca="false" dt2D="false" dtr="false" t="normal">+U156+V156</f>
        <v>2</v>
      </c>
    </row>
    <row customFormat="true" customHeight="true" ht="12.75" outlineLevel="0" r="157" s="0">
      <c r="A157" s="49" t="n">
        <f aca="false" ca="false" dt2D="false" dtr="false" t="normal">+A156+1</f>
        <v>145</v>
      </c>
      <c r="B157" s="49" t="n">
        <f aca="false" ca="false" dt2D="false" dtr="false" t="normal">+B156+1</f>
        <v>145</v>
      </c>
      <c r="C157" s="50" t="s">
        <v>245</v>
      </c>
      <c r="D157" s="49" t="s">
        <v>249</v>
      </c>
      <c r="E157" s="58" t="n">
        <f aca="false" ca="false" dt2D="false" dtr="false" t="normal">SUM(F157:T157)</f>
        <v>9101525.5</v>
      </c>
      <c r="F157" s="58" t="n"/>
      <c r="G157" s="58" t="n"/>
      <c r="H157" s="58" t="n"/>
      <c r="I157" s="58" t="n">
        <v>5320929.05</v>
      </c>
      <c r="J157" s="58" t="n"/>
      <c r="K157" s="58" t="n"/>
      <c r="L157" s="58" t="n"/>
      <c r="M157" s="58" t="n"/>
      <c r="N157" s="58" t="n"/>
      <c r="O157" s="58" t="n"/>
      <c r="P157" s="58" t="n"/>
      <c r="Q157" s="58" t="n"/>
      <c r="R157" s="58" t="n">
        <v>2975487.66</v>
      </c>
      <c r="S157" s="58" t="n">
        <v>278581.49</v>
      </c>
      <c r="T157" s="58" t="n">
        <v>526527.3</v>
      </c>
      <c r="U157" s="4" t="n">
        <f aca="false" ca="false" dt2D="false" dtr="false" t="normal">COUNTIF(F157:Q157, "&gt;0")</f>
        <v>1</v>
      </c>
      <c r="V157" s="4" t="n">
        <f aca="false" ca="false" dt2D="false" dtr="false" t="normal">COUNTIF(R157:T157, "&gt;0")</f>
        <v>3</v>
      </c>
      <c r="W157" s="4" t="n">
        <f aca="false" ca="false" dt2D="false" dtr="false" t="normal">+U157+V157</f>
        <v>4</v>
      </c>
    </row>
    <row customFormat="true" customHeight="true" ht="12.75" outlineLevel="0" r="158" s="0">
      <c r="A158" s="49" t="n">
        <f aca="false" ca="false" dt2D="false" dtr="false" t="normal">+A157+1</f>
        <v>146</v>
      </c>
      <c r="B158" s="49" t="n">
        <f aca="false" ca="false" dt2D="false" dtr="false" t="normal">+B157+1</f>
        <v>146</v>
      </c>
      <c r="C158" s="50" t="s">
        <v>245</v>
      </c>
      <c r="D158" s="49" t="s">
        <v>250</v>
      </c>
      <c r="E158" s="58" t="n">
        <f aca="false" ca="false" dt2D="false" dtr="false" t="normal">SUM(F158:T158)</f>
        <v>8522511.5</v>
      </c>
      <c r="F158" s="58" t="n">
        <v>3583619.26</v>
      </c>
      <c r="G158" s="58" t="n">
        <v>2218742.45</v>
      </c>
      <c r="H158" s="58" t="n">
        <v>1040167.91</v>
      </c>
      <c r="I158" s="58" t="n">
        <v>906414.56</v>
      </c>
      <c r="J158" s="58" t="n"/>
      <c r="K158" s="58" t="n"/>
      <c r="L158" s="58" t="n"/>
      <c r="M158" s="58" t="n"/>
      <c r="N158" s="58" t="n"/>
      <c r="O158" s="58" t="n"/>
      <c r="P158" s="58" t="n"/>
      <c r="Q158" s="58" t="n"/>
      <c r="R158" s="58" t="n"/>
      <c r="S158" s="58" t="n"/>
      <c r="T158" s="58" t="n">
        <v>773567.32</v>
      </c>
      <c r="U158" s="4" t="n">
        <f aca="false" ca="false" dt2D="false" dtr="false" t="normal">COUNTIF(F158:Q158, "&gt;0")</f>
        <v>4</v>
      </c>
      <c r="V158" s="4" t="n">
        <f aca="false" ca="false" dt2D="false" dtr="false" t="normal">COUNTIF(R158:T158, "&gt;0")</f>
        <v>1</v>
      </c>
      <c r="W158" s="4" t="n">
        <f aca="false" ca="false" dt2D="false" dtr="false" t="normal">+U158+V158</f>
        <v>5</v>
      </c>
    </row>
    <row customFormat="true" customHeight="true" ht="12.75" outlineLevel="0" r="159" s="0">
      <c r="A159" s="49" t="n">
        <f aca="false" ca="false" dt2D="false" dtr="false" t="normal">+A158+1</f>
        <v>147</v>
      </c>
      <c r="B159" s="49" t="n">
        <f aca="false" ca="false" dt2D="false" dtr="false" t="normal">+B158+1</f>
        <v>147</v>
      </c>
      <c r="C159" s="50" t="s">
        <v>245</v>
      </c>
      <c r="D159" s="49" t="s">
        <v>251</v>
      </c>
      <c r="E159" s="58" t="n">
        <f aca="false" ca="false" dt2D="false" dtr="false" t="normal">SUM(F159:T159)</f>
        <v>1831856.14</v>
      </c>
      <c r="F159" s="58" t="n"/>
      <c r="G159" s="58" t="n"/>
      <c r="H159" s="58" t="n">
        <v>1050168.44</v>
      </c>
      <c r="I159" s="58" t="n"/>
      <c r="J159" s="58" t="n"/>
      <c r="K159" s="58" t="n"/>
      <c r="L159" s="58" t="n"/>
      <c r="M159" s="58" t="n"/>
      <c r="N159" s="58" t="n"/>
      <c r="O159" s="58" t="n"/>
      <c r="P159" s="58" t="n"/>
      <c r="Q159" s="58" t="n"/>
      <c r="R159" s="58" t="n"/>
      <c r="S159" s="58" t="n"/>
      <c r="T159" s="58" t="n">
        <v>781687.7</v>
      </c>
      <c r="U159" s="4" t="n">
        <f aca="false" ca="false" dt2D="false" dtr="false" t="normal">COUNTIF(F159:Q159, "&gt;0")</f>
        <v>1</v>
      </c>
      <c r="V159" s="4" t="n">
        <f aca="false" ca="false" dt2D="false" dtr="false" t="normal">COUNTIF(R159:T159, "&gt;0")</f>
        <v>1</v>
      </c>
      <c r="W159" s="4" t="n">
        <f aca="false" ca="false" dt2D="false" dtr="false" t="normal">+U159+V159</f>
        <v>2</v>
      </c>
    </row>
    <row customFormat="true" customHeight="true" ht="12.75" outlineLevel="0" r="160" s="0">
      <c r="A160" s="49" t="n">
        <f aca="false" ca="false" dt2D="false" dtr="false" t="normal">+A159+1</f>
        <v>148</v>
      </c>
      <c r="B160" s="49" t="n">
        <f aca="false" ca="false" dt2D="false" dtr="false" t="normal">+B159+1</f>
        <v>148</v>
      </c>
      <c r="C160" s="50" t="s">
        <v>245</v>
      </c>
      <c r="D160" s="49" t="s">
        <v>252</v>
      </c>
      <c r="E160" s="58" t="n">
        <f aca="false" ca="false" dt2D="false" dtr="false" t="normal">SUM(F160:T160)</f>
        <v>22238361.36</v>
      </c>
      <c r="F160" s="58" t="n">
        <v>10537075.37</v>
      </c>
      <c r="G160" s="58" t="n">
        <v>3835013.48</v>
      </c>
      <c r="H160" s="58" t="n">
        <v>4042843.39</v>
      </c>
      <c r="I160" s="58" t="n">
        <v>2587058.61</v>
      </c>
      <c r="J160" s="58" t="n"/>
      <c r="K160" s="58" t="n"/>
      <c r="L160" s="58" t="n"/>
      <c r="M160" s="58" t="n"/>
      <c r="N160" s="58" t="n">
        <v>1236370.51</v>
      </c>
      <c r="O160" s="58" t="n"/>
      <c r="P160" s="58" t="n"/>
      <c r="Q160" s="58" t="n"/>
      <c r="R160" s="58" t="n"/>
      <c r="S160" s="58" t="n"/>
      <c r="T160" s="58" t="n"/>
      <c r="U160" s="4" t="n">
        <f aca="false" ca="false" dt2D="false" dtr="false" t="normal">COUNTIF(F160:Q160, "&gt;0")</f>
        <v>5</v>
      </c>
      <c r="V160" s="4" t="n">
        <f aca="false" ca="false" dt2D="false" dtr="false" t="normal">COUNTIF(R160:T160, "&gt;0")</f>
        <v>0</v>
      </c>
      <c r="W160" s="4" t="n">
        <f aca="false" ca="false" dt2D="false" dtr="false" t="normal">+U160+V160</f>
        <v>5</v>
      </c>
    </row>
    <row customFormat="true" customHeight="true" ht="12.75" outlineLevel="0" r="161" s="0">
      <c r="A161" s="49" t="n">
        <f aca="false" ca="false" dt2D="false" dtr="false" t="normal">+A160+1</f>
        <v>149</v>
      </c>
      <c r="B161" s="49" t="n">
        <f aca="false" ca="false" dt2D="false" dtr="false" t="normal">+B160+1</f>
        <v>149</v>
      </c>
      <c r="C161" s="50" t="s">
        <v>245</v>
      </c>
      <c r="D161" s="49" t="s">
        <v>253</v>
      </c>
      <c r="E161" s="58" t="n">
        <f aca="false" ca="false" dt2D="false" dtr="false" t="normal">SUM(F161:T161)</f>
        <v>1217960.4</v>
      </c>
      <c r="F161" s="58" t="n"/>
      <c r="G161" s="58" t="n">
        <v>812378.4</v>
      </c>
      <c r="H161" s="58" t="n"/>
      <c r="I161" s="58" t="n"/>
      <c r="J161" s="58" t="n"/>
      <c r="K161" s="58" t="n"/>
      <c r="L161" s="58" t="n"/>
      <c r="M161" s="58" t="n"/>
      <c r="N161" s="58" t="n"/>
      <c r="O161" s="58" t="n"/>
      <c r="P161" s="58" t="n"/>
      <c r="Q161" s="58" t="n">
        <v>405582</v>
      </c>
      <c r="R161" s="58" t="n"/>
      <c r="S161" s="58" t="n"/>
      <c r="T161" s="58" t="n"/>
      <c r="U161" s="4" t="n">
        <f aca="false" ca="false" dt2D="false" dtr="false" t="normal">COUNTIF(F161:Q161, "&gt;0")</f>
        <v>2</v>
      </c>
      <c r="V161" s="4" t="n">
        <f aca="false" ca="false" dt2D="false" dtr="false" t="normal">COUNTIF(R161:T161, "&gt;0")</f>
        <v>0</v>
      </c>
      <c r="W161" s="4" t="n">
        <f aca="false" ca="false" dt2D="false" dtr="false" t="normal">+U161+V161</f>
        <v>2</v>
      </c>
    </row>
    <row customFormat="true" customHeight="true" ht="12.75" outlineLevel="0" r="162" s="0">
      <c r="A162" s="49" t="n">
        <f aca="false" ca="false" dt2D="false" dtr="false" t="normal">+A161+1</f>
        <v>150</v>
      </c>
      <c r="B162" s="49" t="n">
        <f aca="false" ca="false" dt2D="false" dtr="false" t="normal">+B161+1</f>
        <v>150</v>
      </c>
      <c r="C162" s="50" t="s">
        <v>245</v>
      </c>
      <c r="D162" s="49" t="s">
        <v>254</v>
      </c>
      <c r="E162" s="58" t="n">
        <f aca="false" ca="false" dt2D="false" dtr="false" t="normal">SUM(F162:T162)</f>
        <v>7891793.55</v>
      </c>
      <c r="F162" s="58" t="n">
        <v>3347005.19</v>
      </c>
      <c r="G162" s="58" t="n">
        <v>2036602.79</v>
      </c>
      <c r="H162" s="58" t="n">
        <v>959676.47</v>
      </c>
      <c r="I162" s="58" t="n">
        <v>837192.48</v>
      </c>
      <c r="J162" s="58" t="n"/>
      <c r="K162" s="58" t="n"/>
      <c r="L162" s="58" t="n"/>
      <c r="M162" s="58" t="n"/>
      <c r="N162" s="58" t="n"/>
      <c r="O162" s="58" t="n"/>
      <c r="P162" s="58" t="n"/>
      <c r="Q162" s="58" t="n"/>
      <c r="R162" s="58" t="n"/>
      <c r="S162" s="58" t="n"/>
      <c r="T162" s="58" t="n">
        <v>711316.62</v>
      </c>
      <c r="U162" s="4" t="n">
        <f aca="false" ca="false" dt2D="false" dtr="false" t="normal">COUNTIF(F162:Q162, "&gt;0")</f>
        <v>4</v>
      </c>
      <c r="V162" s="4" t="n">
        <f aca="false" ca="false" dt2D="false" dtr="false" t="normal">COUNTIF(R162:T162, "&gt;0")</f>
        <v>1</v>
      </c>
      <c r="W162" s="4" t="n">
        <f aca="false" ca="false" dt2D="false" dtr="false" t="normal">+U162+V162</f>
        <v>5</v>
      </c>
    </row>
    <row customFormat="true" customHeight="true" ht="12.75" outlineLevel="0" r="163" s="0">
      <c r="A163" s="49" t="n">
        <f aca="false" ca="false" dt2D="false" dtr="false" t="normal">+A162+1</f>
        <v>151</v>
      </c>
      <c r="B163" s="49" t="n">
        <f aca="false" ca="false" dt2D="false" dtr="false" t="normal">+B162+1</f>
        <v>151</v>
      </c>
      <c r="C163" s="50" t="s">
        <v>245</v>
      </c>
      <c r="D163" s="49" t="s">
        <v>255</v>
      </c>
      <c r="E163" s="58" t="n">
        <f aca="false" ca="false" dt2D="false" dtr="false" t="normal">SUM(F163:T163)</f>
        <v>16193249.609999998</v>
      </c>
      <c r="F163" s="58" t="n">
        <v>3852549.4</v>
      </c>
      <c r="G163" s="58" t="n"/>
      <c r="H163" s="58" t="n">
        <v>1437441.8</v>
      </c>
      <c r="I163" s="58" t="n"/>
      <c r="J163" s="58" t="n"/>
      <c r="K163" s="58" t="n"/>
      <c r="L163" s="58" t="n"/>
      <c r="M163" s="58" t="n"/>
      <c r="N163" s="58" t="n">
        <v>9738193.2</v>
      </c>
      <c r="O163" s="58" t="n"/>
      <c r="P163" s="58" t="n"/>
      <c r="Q163" s="58" t="n">
        <v>783067.2</v>
      </c>
      <c r="R163" s="58" t="n"/>
      <c r="S163" s="58" t="n"/>
      <c r="T163" s="58" t="n">
        <v>381998.01</v>
      </c>
      <c r="U163" s="4" t="n">
        <f aca="false" ca="false" dt2D="false" dtr="false" t="normal">COUNTIF(F163:Q163, "&gt;0")</f>
        <v>4</v>
      </c>
      <c r="V163" s="4" t="n">
        <f aca="false" ca="false" dt2D="false" dtr="false" t="normal">COUNTIF(R163:T163, "&gt;0")</f>
        <v>1</v>
      </c>
      <c r="W163" s="4" t="n">
        <f aca="false" ca="false" dt2D="false" dtr="false" t="normal">+U163+V163</f>
        <v>5</v>
      </c>
    </row>
    <row customFormat="true" customHeight="true" ht="12.75" outlineLevel="0" r="164" s="0">
      <c r="A164" s="49" t="n">
        <f aca="false" ca="false" dt2D="false" dtr="false" t="normal">+A163+1</f>
        <v>152</v>
      </c>
      <c r="B164" s="49" t="n">
        <f aca="false" ca="false" dt2D="false" dtr="false" t="normal">+B163+1</f>
        <v>152</v>
      </c>
      <c r="C164" s="50" t="s">
        <v>245</v>
      </c>
      <c r="D164" s="49" t="s">
        <v>256</v>
      </c>
      <c r="E164" s="58" t="n">
        <f aca="false" ca="false" dt2D="false" dtr="false" t="normal">SUM(F164:T164)</f>
        <v>6075169.149999999</v>
      </c>
      <c r="F164" s="58" t="n">
        <v>3770666.24</v>
      </c>
      <c r="G164" s="58" t="n">
        <v>1375290.94</v>
      </c>
      <c r="H164" s="58" t="n"/>
      <c r="I164" s="58" t="n">
        <v>929211.97</v>
      </c>
      <c r="J164" s="58" t="n"/>
      <c r="K164" s="58" t="n"/>
      <c r="L164" s="58" t="n"/>
      <c r="M164" s="58" t="n"/>
      <c r="N164" s="58" t="n"/>
      <c r="O164" s="58" t="n"/>
      <c r="P164" s="58" t="n"/>
      <c r="Q164" s="58" t="n"/>
      <c r="R164" s="58" t="n"/>
      <c r="S164" s="58" t="n"/>
      <c r="T164" s="58" t="n"/>
      <c r="U164" s="4" t="n">
        <f aca="false" ca="false" dt2D="false" dtr="false" t="normal">COUNTIF(F164:Q164, "&gt;0")</f>
        <v>3</v>
      </c>
      <c r="V164" s="4" t="n">
        <f aca="false" ca="false" dt2D="false" dtr="false" t="normal">COUNTIF(R164:T164, "&gt;0")</f>
        <v>0</v>
      </c>
      <c r="W164" s="4" t="n">
        <f aca="false" ca="false" dt2D="false" dtr="false" t="normal">+U164+V164</f>
        <v>3</v>
      </c>
    </row>
    <row customFormat="true" customHeight="true" ht="12.75" outlineLevel="0" r="165" s="0">
      <c r="A165" s="49" t="n">
        <f aca="false" ca="false" dt2D="false" dtr="false" t="normal">+A164+1</f>
        <v>153</v>
      </c>
      <c r="B165" s="49" t="n">
        <f aca="false" ca="false" dt2D="false" dtr="false" t="normal">+B164+1</f>
        <v>153</v>
      </c>
      <c r="C165" s="50" t="s">
        <v>245</v>
      </c>
      <c r="D165" s="49" t="s">
        <v>257</v>
      </c>
      <c r="E165" s="58" t="n">
        <f aca="false" ca="false" dt2D="false" dtr="false" t="normal">SUM(F165:T165)</f>
        <v>13398089.84</v>
      </c>
      <c r="F165" s="58" t="n">
        <v>3770666.24</v>
      </c>
      <c r="G165" s="58" t="n"/>
      <c r="H165" s="58" t="n"/>
      <c r="I165" s="58" t="n"/>
      <c r="J165" s="58" t="n"/>
      <c r="K165" s="58" t="n"/>
      <c r="L165" s="58" t="n"/>
      <c r="M165" s="58" t="n"/>
      <c r="N165" s="58" t="n">
        <v>9128750.4</v>
      </c>
      <c r="O165" s="58" t="n"/>
      <c r="P165" s="58" t="n"/>
      <c r="Q165" s="58" t="n">
        <v>498673.2</v>
      </c>
      <c r="R165" s="58" t="n"/>
      <c r="S165" s="58" t="n"/>
      <c r="T165" s="58" t="n"/>
      <c r="U165" s="4" t="n">
        <f aca="false" ca="false" dt2D="false" dtr="false" t="normal">COUNTIF(F165:Q165, "&gt;0")</f>
        <v>3</v>
      </c>
      <c r="V165" s="4" t="n">
        <f aca="false" ca="false" dt2D="false" dtr="false" t="normal">COUNTIF(R165:T165, "&gt;0")</f>
        <v>0</v>
      </c>
      <c r="W165" s="4" t="n">
        <f aca="false" ca="false" dt2D="false" dtr="false" t="normal">+U165+V165</f>
        <v>3</v>
      </c>
    </row>
    <row customFormat="true" customHeight="true" ht="12.75" outlineLevel="0" r="166" s="0">
      <c r="A166" s="49" t="n">
        <f aca="false" ca="false" dt2D="false" dtr="false" t="normal">+A165+1</f>
        <v>154</v>
      </c>
      <c r="B166" s="49" t="n">
        <f aca="false" ca="false" dt2D="false" dtr="false" t="normal">+B165+1</f>
        <v>154</v>
      </c>
      <c r="C166" s="50" t="s">
        <v>245</v>
      </c>
      <c r="D166" s="49" t="s">
        <v>258</v>
      </c>
      <c r="E166" s="58" t="n">
        <f aca="false" ca="false" dt2D="false" dtr="false" t="normal">SUM(F166:T166)</f>
        <v>10774080</v>
      </c>
      <c r="F166" s="58" t="n"/>
      <c r="G166" s="58" t="n"/>
      <c r="H166" s="58" t="n"/>
      <c r="I166" s="58" t="n"/>
      <c r="J166" s="58" t="n"/>
      <c r="K166" s="58" t="n"/>
      <c r="L166" s="58" t="n"/>
      <c r="M166" s="58" t="n">
        <v>10121774.10048</v>
      </c>
      <c r="N166" s="58" t="n"/>
      <c r="O166" s="58" t="n"/>
      <c r="P166" s="58" t="n"/>
      <c r="Q166" s="58" t="n"/>
      <c r="R166" s="58" t="n">
        <v>323222.4</v>
      </c>
      <c r="S166" s="58" t="n">
        <v>107740.8</v>
      </c>
      <c r="T166" s="58" t="n">
        <v>221342.69952</v>
      </c>
      <c r="U166" s="4" t="n">
        <f aca="false" ca="false" dt2D="false" dtr="false" t="normal">COUNTIF(F166:Q166, "&gt;0")</f>
        <v>1</v>
      </c>
      <c r="V166" s="4" t="n">
        <f aca="false" ca="false" dt2D="false" dtr="false" t="normal">COUNTIF(R166:T166, "&gt;0")</f>
        <v>3</v>
      </c>
      <c r="W166" s="4" t="n">
        <f aca="false" ca="false" dt2D="false" dtr="false" t="normal">+U166+V166</f>
        <v>4</v>
      </c>
    </row>
    <row customHeight="true" ht="12.75" outlineLevel="0" r="167">
      <c r="A167" s="49" t="n">
        <f aca="false" ca="false" dt2D="false" dtr="false" t="normal">+A166+1</f>
        <v>155</v>
      </c>
      <c r="B167" s="49" t="n">
        <f aca="false" ca="false" dt2D="false" dtr="false" t="normal">+B166+1</f>
        <v>155</v>
      </c>
      <c r="C167" s="50" t="s">
        <v>245</v>
      </c>
      <c r="D167" s="49" t="s">
        <v>259</v>
      </c>
      <c r="E167" s="58" t="n">
        <f aca="false" ca="true" dt2D="false" dtr="false" t="normal">SUBTOTAL(9, F167:T167)</f>
        <v>21580246.410000004</v>
      </c>
      <c r="F167" s="58" t="n">
        <v>9261276.75</v>
      </c>
      <c r="G167" s="58" t="n"/>
      <c r="H167" s="58" t="n">
        <v>4082245.12</v>
      </c>
      <c r="I167" s="58" t="n"/>
      <c r="J167" s="58" t="n"/>
      <c r="K167" s="58" t="n"/>
      <c r="L167" s="58" t="n"/>
      <c r="M167" s="58" t="n"/>
      <c r="N167" s="58" t="n"/>
      <c r="O167" s="58" t="n"/>
      <c r="P167" s="58" t="n"/>
      <c r="Q167" s="58" t="n"/>
      <c r="R167" s="58" t="n">
        <v>6311971.58</v>
      </c>
      <c r="S167" s="58" t="n">
        <v>660498.03</v>
      </c>
      <c r="T167" s="58" t="n">
        <v>1264254.93</v>
      </c>
      <c r="U167" s="4" t="n">
        <f aca="false" ca="false" dt2D="false" dtr="false" t="normal">COUNTIF(F167:Q167, "&gt;0")</f>
        <v>2</v>
      </c>
      <c r="V167" s="4" t="n">
        <f aca="false" ca="false" dt2D="false" dtr="false" t="normal">COUNTIF(R167:T167, "&gt;0")</f>
        <v>3</v>
      </c>
      <c r="W167" s="4" t="n">
        <f aca="false" ca="false" dt2D="false" dtr="false" t="normal">+U167+V167</f>
        <v>5</v>
      </c>
    </row>
    <row customHeight="true" ht="12.75" outlineLevel="0" r="168">
      <c r="A168" s="49" t="n">
        <f aca="false" ca="false" dt2D="false" dtr="false" t="normal">+A167+1</f>
        <v>156</v>
      </c>
      <c r="B168" s="49" t="n">
        <f aca="false" ca="false" dt2D="false" dtr="false" t="normal">+B167+1</f>
        <v>156</v>
      </c>
      <c r="C168" s="50" t="s">
        <v>245</v>
      </c>
      <c r="D168" s="49" t="s">
        <v>260</v>
      </c>
      <c r="E168" s="58" t="n">
        <f aca="false" ca="true" dt2D="false" dtr="false" t="normal">SUBTOTAL(9, F168:T168)</f>
        <v>9867603.729999999</v>
      </c>
      <c r="F168" s="58" t="n">
        <v>3709234.29</v>
      </c>
      <c r="G168" s="58" t="n"/>
      <c r="H168" s="58" t="n">
        <v>1063540.14</v>
      </c>
      <c r="I168" s="58" t="n"/>
      <c r="J168" s="58" t="n"/>
      <c r="K168" s="58" t="n"/>
      <c r="L168" s="58" t="n"/>
      <c r="M168" s="58" t="n"/>
      <c r="N168" s="58" t="n"/>
      <c r="O168" s="58" t="n"/>
      <c r="P168" s="58" t="n"/>
      <c r="Q168" s="58" t="n"/>
      <c r="R168" s="58" t="n">
        <v>3906305.69</v>
      </c>
      <c r="S168" s="58" t="n">
        <v>407913.34</v>
      </c>
      <c r="T168" s="58" t="n">
        <v>780610.27</v>
      </c>
      <c r="U168" s="4" t="n">
        <f aca="false" ca="false" dt2D="false" dtr="false" t="normal">COUNTIF(F168:Q168, "&gt;0")</f>
        <v>2</v>
      </c>
      <c r="V168" s="4" t="n">
        <f aca="false" ca="false" dt2D="false" dtr="false" t="normal">COUNTIF(R168:T168, "&gt;0")</f>
        <v>3</v>
      </c>
      <c r="W168" s="4" t="n">
        <f aca="false" ca="false" dt2D="false" dtr="false" t="normal">+U168+V168</f>
        <v>5</v>
      </c>
    </row>
    <row customFormat="true" customHeight="true" ht="12.75" outlineLevel="0" r="169" s="0">
      <c r="A169" s="49" t="n">
        <f aca="false" ca="false" dt2D="false" dtr="false" t="normal">+A168+1</f>
        <v>157</v>
      </c>
      <c r="B169" s="49" t="n">
        <f aca="false" ca="false" dt2D="false" dtr="false" t="normal">+B168+1</f>
        <v>157</v>
      </c>
      <c r="C169" s="50" t="s">
        <v>261</v>
      </c>
      <c r="D169" s="49" t="s">
        <v>262</v>
      </c>
      <c r="E169" s="58" t="n">
        <f aca="false" ca="false" dt2D="false" dtr="false" t="normal">SUM(F169:T169)</f>
        <v>10265999.69</v>
      </c>
      <c r="F169" s="58" t="n"/>
      <c r="G169" s="58" t="n"/>
      <c r="H169" s="58" t="n">
        <v>1226548.33</v>
      </c>
      <c r="I169" s="58" t="n">
        <v>2281408.9</v>
      </c>
      <c r="J169" s="58" t="n"/>
      <c r="K169" s="58" t="n"/>
      <c r="L169" s="58" t="n"/>
      <c r="M169" s="58" t="n"/>
      <c r="N169" s="58" t="n"/>
      <c r="O169" s="58" t="n"/>
      <c r="P169" s="58" t="n"/>
      <c r="Q169" s="58" t="n">
        <v>6758042.46</v>
      </c>
      <c r="R169" s="58" t="n"/>
      <c r="S169" s="58" t="n"/>
      <c r="T169" s="58" t="n"/>
      <c r="U169" s="4" t="n">
        <f aca="false" ca="false" dt2D="false" dtr="false" t="normal">COUNTIF(F169:Q169, "&gt;0")</f>
        <v>3</v>
      </c>
      <c r="V169" s="4" t="n">
        <f aca="false" ca="false" dt2D="false" dtr="false" t="normal">COUNTIF(R169:T169, "&gt;0")</f>
        <v>0</v>
      </c>
      <c r="W169" s="4" t="n">
        <f aca="false" ca="false" dt2D="false" dtr="false" t="normal">+U169+V169</f>
        <v>3</v>
      </c>
    </row>
    <row customFormat="true" customHeight="true" ht="12.75" outlineLevel="0" r="170" s="0">
      <c r="A170" s="49" t="n">
        <f aca="false" ca="false" dt2D="false" dtr="false" t="normal">+A169+1</f>
        <v>158</v>
      </c>
      <c r="B170" s="49" t="n">
        <f aca="false" ca="false" dt2D="false" dtr="false" t="normal">+B169+1</f>
        <v>158</v>
      </c>
      <c r="C170" s="50" t="s">
        <v>261</v>
      </c>
      <c r="D170" s="49" t="s">
        <v>263</v>
      </c>
      <c r="E170" s="58" t="n">
        <f aca="false" ca="false" dt2D="false" dtr="false" t="normal">SUM(F170:T170)</f>
        <v>12163727.38</v>
      </c>
      <c r="F170" s="58" t="n"/>
      <c r="G170" s="58" t="n"/>
      <c r="H170" s="58" t="n"/>
      <c r="I170" s="58" t="n"/>
      <c r="J170" s="58" t="n"/>
      <c r="K170" s="58" t="n"/>
      <c r="L170" s="58" t="n"/>
      <c r="M170" s="58" t="n"/>
      <c r="N170" s="58" t="n">
        <v>2292827.61</v>
      </c>
      <c r="O170" s="58" t="n"/>
      <c r="P170" s="58" t="n"/>
      <c r="Q170" s="58" t="n">
        <v>5767118.39</v>
      </c>
      <c r="R170" s="58" t="n">
        <v>3180091.89</v>
      </c>
      <c r="S170" s="58" t="n">
        <v>318009.19</v>
      </c>
      <c r="T170" s="58" t="n">
        <v>605680.3</v>
      </c>
      <c r="U170" s="4" t="n">
        <f aca="false" ca="false" dt2D="false" dtr="false" t="normal">COUNTIF(F170:Q170, "&gt;0")</f>
        <v>2</v>
      </c>
      <c r="V170" s="4" t="n">
        <f aca="false" ca="false" dt2D="false" dtr="false" t="normal">COUNTIF(R170:T170, "&gt;0")</f>
        <v>3</v>
      </c>
      <c r="W170" s="4" t="n">
        <f aca="false" ca="false" dt2D="false" dtr="false" t="normal">+U170+V170</f>
        <v>5</v>
      </c>
    </row>
    <row customFormat="true" customHeight="true" ht="12.75" outlineLevel="0" r="171" s="0">
      <c r="A171" s="49" t="n">
        <f aca="false" ca="false" dt2D="false" dtr="false" t="normal">+A170+1</f>
        <v>159</v>
      </c>
      <c r="B171" s="49" t="n">
        <f aca="false" ca="false" dt2D="false" dtr="false" t="normal">+B170+1</f>
        <v>159</v>
      </c>
      <c r="C171" s="50" t="s">
        <v>261</v>
      </c>
      <c r="D171" s="49" t="s">
        <v>264</v>
      </c>
      <c r="E171" s="58" t="n">
        <f aca="false" ca="false" dt2D="false" dtr="false" t="normal">SUM(F171:T171)</f>
        <v>5526213.82</v>
      </c>
      <c r="F171" s="58" t="n"/>
      <c r="G171" s="58" t="n"/>
      <c r="H171" s="58" t="n"/>
      <c r="I171" s="58" t="n"/>
      <c r="J171" s="58" t="n"/>
      <c r="K171" s="58" t="n"/>
      <c r="L171" s="58" t="n"/>
      <c r="M171" s="58" t="n"/>
      <c r="N171" s="58" t="n"/>
      <c r="O171" s="58" t="n"/>
      <c r="P171" s="58" t="n"/>
      <c r="Q171" s="58" t="n">
        <v>5526213.82</v>
      </c>
      <c r="R171" s="58" t="n"/>
      <c r="S171" s="58" t="n"/>
      <c r="T171" s="58" t="n"/>
      <c r="U171" s="4" t="n">
        <f aca="false" ca="false" dt2D="false" dtr="false" t="normal">COUNTIF(F171:Q171, "&gt;0")</f>
        <v>1</v>
      </c>
      <c r="V171" s="4" t="n">
        <f aca="false" ca="false" dt2D="false" dtr="false" t="normal">COUNTIF(R171:T171, "&gt;0")</f>
        <v>0</v>
      </c>
      <c r="W171" s="4" t="n">
        <f aca="false" ca="false" dt2D="false" dtr="false" t="normal">+U171+V171</f>
        <v>1</v>
      </c>
    </row>
    <row customFormat="true" customHeight="true" ht="12.75" outlineLevel="0" r="172" s="0">
      <c r="A172" s="49" t="n">
        <f aca="false" ca="false" dt2D="false" dtr="false" t="normal">+A171+1</f>
        <v>160</v>
      </c>
      <c r="B172" s="49" t="n">
        <f aca="false" ca="false" dt2D="false" dtr="false" t="normal">+B171+1</f>
        <v>160</v>
      </c>
      <c r="C172" s="50" t="s">
        <v>261</v>
      </c>
      <c r="D172" s="49" t="s">
        <v>265</v>
      </c>
      <c r="E172" s="58" t="n">
        <f aca="false" ca="false" dt2D="false" dtr="false" t="normal">SUM(F172:T172)</f>
        <v>11893994.27</v>
      </c>
      <c r="F172" s="58" t="n">
        <v>5984992.84</v>
      </c>
      <c r="G172" s="58" t="n"/>
      <c r="H172" s="58" t="n"/>
      <c r="I172" s="58" t="n"/>
      <c r="J172" s="58" t="n"/>
      <c r="K172" s="58" t="n"/>
      <c r="L172" s="58" t="n"/>
      <c r="M172" s="58" t="n"/>
      <c r="N172" s="58" t="n">
        <v>5909001.43</v>
      </c>
      <c r="O172" s="58" t="n"/>
      <c r="P172" s="58" t="n"/>
      <c r="Q172" s="58" t="n"/>
      <c r="R172" s="58" t="n"/>
      <c r="S172" s="58" t="n"/>
      <c r="T172" s="58" t="n"/>
      <c r="U172" s="4" t="n">
        <f aca="false" ca="false" dt2D="false" dtr="false" t="normal">COUNTIF(F172:Q172, "&gt;0")</f>
        <v>2</v>
      </c>
      <c r="V172" s="4" t="n">
        <f aca="false" ca="false" dt2D="false" dtr="false" t="normal">COUNTIF(R172:T172, "&gt;0")</f>
        <v>0</v>
      </c>
      <c r="W172" s="4" t="n">
        <f aca="false" ca="false" dt2D="false" dtr="false" t="normal">+U172+V172</f>
        <v>2</v>
      </c>
    </row>
    <row customFormat="true" customHeight="true" ht="12.75" outlineLevel="0" r="173" s="0">
      <c r="A173" s="49" t="n">
        <f aca="false" ca="false" dt2D="false" dtr="false" t="normal">+A172+1</f>
        <v>161</v>
      </c>
      <c r="B173" s="49" t="n">
        <f aca="false" ca="false" dt2D="false" dtr="false" t="normal">+B172+1</f>
        <v>161</v>
      </c>
      <c r="C173" s="50" t="s">
        <v>261</v>
      </c>
      <c r="D173" s="49" t="s">
        <v>266</v>
      </c>
      <c r="E173" s="58" t="n">
        <f aca="false" ca="false" dt2D="false" dtr="false" t="normal">SUM(F173:T173)</f>
        <v>2393150.12</v>
      </c>
      <c r="F173" s="58" t="n"/>
      <c r="G173" s="58" t="n"/>
      <c r="H173" s="58" t="n"/>
      <c r="I173" s="58" t="n"/>
      <c r="J173" s="58" t="n"/>
      <c r="K173" s="58" t="n"/>
      <c r="L173" s="58" t="n"/>
      <c r="M173" s="58" t="n"/>
      <c r="N173" s="58" t="n">
        <v>2393150.12</v>
      </c>
      <c r="O173" s="58" t="n"/>
      <c r="P173" s="58" t="n"/>
      <c r="Q173" s="58" t="n"/>
      <c r="R173" s="58" t="n"/>
      <c r="S173" s="58" t="n"/>
      <c r="T173" s="58" t="n"/>
      <c r="U173" s="4" t="n">
        <f aca="false" ca="false" dt2D="false" dtr="false" t="normal">COUNTIF(F173:Q173, "&gt;0")</f>
        <v>1</v>
      </c>
      <c r="V173" s="4" t="n">
        <f aca="false" ca="false" dt2D="false" dtr="false" t="normal">COUNTIF(R173:T173, "&gt;0")</f>
        <v>0</v>
      </c>
      <c r="W173" s="4" t="n">
        <f aca="false" ca="false" dt2D="false" dtr="false" t="normal">+U173+V173</f>
        <v>1</v>
      </c>
    </row>
    <row customFormat="true" customHeight="true" ht="12.75" outlineLevel="0" r="174" s="0">
      <c r="A174" s="49" t="n">
        <f aca="false" ca="false" dt2D="false" dtr="false" t="normal">+A173+1</f>
        <v>162</v>
      </c>
      <c r="B174" s="49" t="n">
        <f aca="false" ca="false" dt2D="false" dtr="false" t="normal">+B173+1</f>
        <v>162</v>
      </c>
      <c r="C174" s="50" t="s">
        <v>261</v>
      </c>
      <c r="D174" s="49" t="s">
        <v>267</v>
      </c>
      <c r="E174" s="58" t="n">
        <f aca="false" ca="false" dt2D="false" dtr="false" t="normal">SUM(F174:T174)</f>
        <v>4283386.4</v>
      </c>
      <c r="F174" s="58" t="n">
        <v>4283386.4</v>
      </c>
      <c r="G174" s="58" t="n"/>
      <c r="H174" s="58" t="n"/>
      <c r="I174" s="58" t="n"/>
      <c r="J174" s="58" t="n"/>
      <c r="K174" s="58" t="n"/>
      <c r="L174" s="58" t="n"/>
      <c r="M174" s="58" t="n"/>
      <c r="N174" s="58" t="n"/>
      <c r="O174" s="58" t="n"/>
      <c r="P174" s="58" t="n"/>
      <c r="Q174" s="58" t="n"/>
      <c r="R174" s="58" t="n"/>
      <c r="S174" s="58" t="n"/>
      <c r="T174" s="58" t="n"/>
      <c r="U174" s="4" t="n">
        <f aca="false" ca="false" dt2D="false" dtr="false" t="normal">COUNTIF(F174:Q174, "&gt;0")</f>
        <v>1</v>
      </c>
      <c r="V174" s="4" t="n">
        <f aca="false" ca="false" dt2D="false" dtr="false" t="normal">COUNTIF(R174:T174, "&gt;0")</f>
        <v>0</v>
      </c>
      <c r="W174" s="4" t="n">
        <f aca="false" ca="false" dt2D="false" dtr="false" t="normal">+U174+V174</f>
        <v>1</v>
      </c>
    </row>
    <row customHeight="true" ht="12.75" outlineLevel="0" r="175">
      <c r="A175" s="49" t="n">
        <f aca="false" ca="false" dt2D="false" dtr="false" t="normal">+A174+1</f>
        <v>163</v>
      </c>
      <c r="B175" s="49" t="n">
        <f aca="false" ca="false" dt2D="false" dtr="false" t="normal">+B174+1</f>
        <v>163</v>
      </c>
      <c r="C175" s="50" t="s">
        <v>261</v>
      </c>
      <c r="D175" s="49" t="s">
        <v>268</v>
      </c>
      <c r="E175" s="58" t="n">
        <f aca="false" ca="false" dt2D="false" dtr="false" t="normal">SUM(F175:T175)</f>
        <v>2288670.33</v>
      </c>
      <c r="F175" s="58" t="n"/>
      <c r="G175" s="58" t="n">
        <v>1993326.58</v>
      </c>
      <c r="H175" s="58" t="n"/>
      <c r="I175" s="58" t="n"/>
      <c r="J175" s="58" t="n"/>
      <c r="K175" s="58" t="n"/>
      <c r="L175" s="58" t="n"/>
      <c r="M175" s="58" t="n"/>
      <c r="N175" s="58" t="n"/>
      <c r="O175" s="58" t="n"/>
      <c r="P175" s="58" t="n"/>
      <c r="Q175" s="58" t="n"/>
      <c r="R175" s="58" t="n">
        <v>228867.03</v>
      </c>
      <c r="S175" s="58" t="n">
        <v>22886.7</v>
      </c>
      <c r="T175" s="58" t="n">
        <v>43590.02</v>
      </c>
      <c r="U175" s="4" t="n">
        <f aca="false" ca="false" dt2D="false" dtr="false" t="normal">COUNTIF(F175:Q175, "&gt;0")</f>
        <v>1</v>
      </c>
      <c r="V175" s="4" t="n">
        <f aca="false" ca="false" dt2D="false" dtr="false" t="normal">COUNTIF(R175:T175, "&gt;0")</f>
        <v>3</v>
      </c>
      <c r="W175" s="4" t="n">
        <f aca="false" ca="false" dt2D="false" dtr="false" t="normal">+U175+V175</f>
        <v>4</v>
      </c>
    </row>
    <row customHeight="true" ht="12.75" outlineLevel="0" r="176">
      <c r="A176" s="49" t="n">
        <f aca="false" ca="false" dt2D="false" dtr="false" t="normal">+A175+1</f>
        <v>164</v>
      </c>
      <c r="B176" s="49" t="n">
        <f aca="false" ca="false" dt2D="false" dtr="false" t="normal">+B175+1</f>
        <v>164</v>
      </c>
      <c r="C176" s="50" t="s">
        <v>261</v>
      </c>
      <c r="D176" s="49" t="s">
        <v>269</v>
      </c>
      <c r="E176" s="58" t="n">
        <f aca="false" ca="false" dt2D="false" dtr="false" t="normal">SUM(F176:T176)</f>
        <v>4587451.87</v>
      </c>
      <c r="F176" s="58" t="n">
        <v>4587451.87</v>
      </c>
      <c r="G176" s="58" t="n"/>
      <c r="H176" s="58" t="n"/>
      <c r="I176" s="58" t="n"/>
      <c r="J176" s="58" t="n"/>
      <c r="K176" s="58" t="n"/>
      <c r="L176" s="58" t="n"/>
      <c r="M176" s="58" t="n"/>
      <c r="N176" s="58" t="n"/>
      <c r="O176" s="58" t="n"/>
      <c r="P176" s="58" t="n"/>
      <c r="Q176" s="58" t="n"/>
      <c r="R176" s="58" t="n"/>
      <c r="S176" s="58" t="n"/>
      <c r="T176" s="58" t="n"/>
      <c r="U176" s="4" t="n">
        <f aca="false" ca="false" dt2D="false" dtr="false" t="normal">COUNTIF(F176:Q176, "&gt;0")</f>
        <v>1</v>
      </c>
      <c r="V176" s="4" t="n">
        <f aca="false" ca="false" dt2D="false" dtr="false" t="normal">COUNTIF(R176:T176, "&gt;0")</f>
        <v>0</v>
      </c>
      <c r="W176" s="4" t="n">
        <f aca="false" ca="false" dt2D="false" dtr="false" t="normal">+U176+V176</f>
        <v>1</v>
      </c>
    </row>
    <row customHeight="true" ht="12.75" outlineLevel="0" r="177">
      <c r="A177" s="49" t="n">
        <f aca="false" ca="false" dt2D="false" dtr="false" t="normal">+A176+1</f>
        <v>165</v>
      </c>
      <c r="B177" s="49" t="n">
        <f aca="false" ca="false" dt2D="false" dtr="false" t="normal">+B176+1</f>
        <v>165</v>
      </c>
      <c r="C177" s="50" t="s">
        <v>261</v>
      </c>
      <c r="D177" s="49" t="s">
        <v>270</v>
      </c>
      <c r="E177" s="58" t="n">
        <f aca="false" ca="false" dt2D="false" dtr="false" t="normal">SUM(F177:T177)</f>
        <v>12234286.129999999</v>
      </c>
      <c r="F177" s="58" t="n">
        <v>7150709.46</v>
      </c>
      <c r="G177" s="58" t="n">
        <v>3391430.65</v>
      </c>
      <c r="H177" s="58" t="n">
        <v>1692146.02</v>
      </c>
      <c r="I177" s="58" t="n"/>
      <c r="J177" s="58" t="n"/>
      <c r="K177" s="58" t="n"/>
      <c r="L177" s="58" t="n"/>
      <c r="M177" s="58" t="n"/>
      <c r="N177" s="58" t="n"/>
      <c r="O177" s="58" t="n"/>
      <c r="P177" s="58" t="n"/>
      <c r="Q177" s="58" t="n"/>
      <c r="R177" s="58" t="n"/>
      <c r="S177" s="58" t="n"/>
      <c r="T177" s="58" t="n"/>
      <c r="U177" s="4" t="n">
        <f aca="false" ca="false" dt2D="false" dtr="false" t="normal">COUNTIF(F177:Q177, "&gt;0")</f>
        <v>3</v>
      </c>
      <c r="V177" s="4" t="n">
        <f aca="false" ca="false" dt2D="false" dtr="false" t="normal">COUNTIF(R177:T177, "&gt;0")</f>
        <v>0</v>
      </c>
      <c r="W177" s="4" t="n">
        <f aca="false" ca="false" dt2D="false" dtr="false" t="normal">+U177+V177</f>
        <v>3</v>
      </c>
    </row>
    <row customHeight="true" ht="12.75" outlineLevel="0" r="178">
      <c r="A178" s="49" t="n">
        <f aca="false" ca="false" dt2D="false" dtr="false" t="normal">+A177+1</f>
        <v>166</v>
      </c>
      <c r="B178" s="49" t="n">
        <f aca="false" ca="false" dt2D="false" dtr="false" t="normal">+B177+1</f>
        <v>166</v>
      </c>
      <c r="C178" s="50" t="s">
        <v>261</v>
      </c>
      <c r="D178" s="49" t="s">
        <v>271</v>
      </c>
      <c r="E178" s="58" t="n">
        <f aca="false" ca="false" dt2D="false" dtr="false" t="normal">SUM(F178:T178)</f>
        <v>4463916.36</v>
      </c>
      <c r="F178" s="58" t="n">
        <v>4463916.36</v>
      </c>
      <c r="G178" s="58" t="n"/>
      <c r="H178" s="58" t="n"/>
      <c r="I178" s="58" t="n"/>
      <c r="J178" s="58" t="n"/>
      <c r="K178" s="58" t="n"/>
      <c r="L178" s="58" t="n"/>
      <c r="M178" s="58" t="n"/>
      <c r="N178" s="58" t="n"/>
      <c r="O178" s="58" t="n"/>
      <c r="P178" s="58" t="n"/>
      <c r="Q178" s="58" t="n"/>
      <c r="R178" s="58" t="n"/>
      <c r="S178" s="58" t="n"/>
      <c r="T178" s="58" t="n"/>
      <c r="U178" s="4" t="n">
        <f aca="false" ca="false" dt2D="false" dtr="false" t="normal">COUNTIF(F178:Q178, "&gt;0")</f>
        <v>1</v>
      </c>
      <c r="V178" s="4" t="n">
        <f aca="false" ca="false" dt2D="false" dtr="false" t="normal">COUNTIF(R178:T178, "&gt;0")</f>
        <v>0</v>
      </c>
      <c r="W178" s="4" t="n">
        <f aca="false" ca="false" dt2D="false" dtr="false" t="normal">+U178+V178</f>
        <v>1</v>
      </c>
    </row>
    <row customFormat="true" customHeight="true" ht="12.75" outlineLevel="0" r="179" s="0">
      <c r="A179" s="49" t="n">
        <f aca="false" ca="false" dt2D="false" dtr="false" t="normal">+A178+1</f>
        <v>167</v>
      </c>
      <c r="B179" s="49" t="n">
        <f aca="false" ca="false" dt2D="false" dtr="false" t="normal">+B178+1</f>
        <v>167</v>
      </c>
      <c r="C179" s="50" t="s">
        <v>261</v>
      </c>
      <c r="D179" s="49" t="s">
        <v>272</v>
      </c>
      <c r="E179" s="58" t="n">
        <f aca="false" ca="false" dt2D="false" dtr="false" t="normal">SUM(F179:T179)</f>
        <v>5806323.52</v>
      </c>
      <c r="F179" s="58" t="n">
        <v>4514672.54</v>
      </c>
      <c r="G179" s="58" t="n"/>
      <c r="H179" s="58" t="n">
        <v>1291650.98</v>
      </c>
      <c r="I179" s="58" t="n"/>
      <c r="J179" s="58" t="n"/>
      <c r="K179" s="58" t="n"/>
      <c r="L179" s="58" t="n"/>
      <c r="M179" s="58" t="n"/>
      <c r="N179" s="58" t="n"/>
      <c r="O179" s="58" t="n"/>
      <c r="P179" s="58" t="n"/>
      <c r="Q179" s="58" t="n"/>
      <c r="R179" s="58" t="n"/>
      <c r="S179" s="58" t="n"/>
      <c r="T179" s="58" t="n"/>
      <c r="U179" s="4" t="n">
        <f aca="false" ca="false" dt2D="false" dtr="false" t="normal">COUNTIF(F179:Q179, "&gt;0")</f>
        <v>2</v>
      </c>
      <c r="V179" s="4" t="n">
        <f aca="false" ca="false" dt2D="false" dtr="false" t="normal">COUNTIF(R179:T179, "&gt;0")</f>
        <v>0</v>
      </c>
      <c r="W179" s="4" t="n">
        <f aca="false" ca="false" dt2D="false" dtr="false" t="normal">+U179+V179</f>
        <v>2</v>
      </c>
    </row>
    <row customFormat="true" customHeight="true" ht="12.75" outlineLevel="0" r="180" s="0">
      <c r="A180" s="49" t="n">
        <f aca="false" ca="false" dt2D="false" dtr="false" t="normal">+A179+1</f>
        <v>168</v>
      </c>
      <c r="B180" s="49" t="n">
        <f aca="false" ca="false" dt2D="false" dtr="false" t="normal">+B179+1</f>
        <v>168</v>
      </c>
      <c r="C180" s="50" t="s">
        <v>261</v>
      </c>
      <c r="D180" s="49" t="s">
        <v>273</v>
      </c>
      <c r="E180" s="58" t="n">
        <f aca="false" ca="false" dt2D="false" dtr="false" t="normal">SUM(F180:T180)</f>
        <v>10856047.29</v>
      </c>
      <c r="F180" s="58" t="n">
        <v>4395229.91</v>
      </c>
      <c r="G180" s="58" t="n"/>
      <c r="H180" s="58" t="n">
        <v>1367727.47</v>
      </c>
      <c r="I180" s="58" t="n"/>
      <c r="J180" s="58" t="n"/>
      <c r="K180" s="58" t="n"/>
      <c r="L180" s="58" t="n"/>
      <c r="M180" s="58" t="n"/>
      <c r="N180" s="58" t="n">
        <v>5093089.91</v>
      </c>
      <c r="O180" s="58" t="n"/>
      <c r="P180" s="58" t="n"/>
      <c r="Q180" s="58" t="n"/>
      <c r="R180" s="58" t="n"/>
      <c r="S180" s="58" t="n"/>
      <c r="T180" s="58" t="n"/>
      <c r="U180" s="4" t="n">
        <f aca="false" ca="false" dt2D="false" dtr="false" t="normal">COUNTIF(F180:Q180, "&gt;0")</f>
        <v>3</v>
      </c>
      <c r="V180" s="4" t="n">
        <f aca="false" ca="false" dt2D="false" dtr="false" t="normal">COUNTIF(R180:T180, "&gt;0")</f>
        <v>0</v>
      </c>
      <c r="W180" s="4" t="n">
        <f aca="false" ca="false" dt2D="false" dtr="false" t="normal">+U180+V180</f>
        <v>3</v>
      </c>
    </row>
    <row customFormat="true" customHeight="true" ht="13.5" outlineLevel="0" r="181" s="0">
      <c r="A181" s="49" t="n">
        <f aca="false" ca="false" dt2D="false" dtr="false" t="normal">+A180+1</f>
        <v>169</v>
      </c>
      <c r="B181" s="49" t="n">
        <f aca="false" ca="false" dt2D="false" dtr="false" t="normal">+B180+1</f>
        <v>169</v>
      </c>
      <c r="C181" s="50" t="s">
        <v>261</v>
      </c>
      <c r="D181" s="49" t="s">
        <v>274</v>
      </c>
      <c r="E181" s="58" t="n">
        <f aca="false" ca="false" dt2D="false" dtr="false" t="normal">SUM(F181:T181)</f>
        <v>3591360</v>
      </c>
      <c r="F181" s="58" t="n"/>
      <c r="G181" s="58" t="n"/>
      <c r="H181" s="58" t="n"/>
      <c r="I181" s="58" t="n"/>
      <c r="J181" s="58" t="n"/>
      <c r="K181" s="58" t="n"/>
      <c r="L181" s="58" t="n"/>
      <c r="M181" s="58" t="n">
        <v>3373924.70016</v>
      </c>
      <c r="N181" s="58" t="n"/>
      <c r="O181" s="58" t="n"/>
      <c r="P181" s="58" t="n"/>
      <c r="Q181" s="58" t="n"/>
      <c r="R181" s="58" t="n">
        <v>107740.8</v>
      </c>
      <c r="S181" s="58" t="n">
        <v>35913.6</v>
      </c>
      <c r="T181" s="58" t="n">
        <v>73780.89984</v>
      </c>
      <c r="U181" s="4" t="n">
        <f aca="false" ca="false" dt2D="false" dtr="false" t="normal">COUNTIF(F181:Q181, "&gt;0")</f>
        <v>1</v>
      </c>
      <c r="V181" s="4" t="n">
        <f aca="false" ca="false" dt2D="false" dtr="false" t="normal">COUNTIF(R181:T181, "&gt;0")</f>
        <v>3</v>
      </c>
      <c r="W181" s="4" t="n">
        <f aca="false" ca="false" dt2D="false" dtr="false" t="normal">+U181+V181</f>
        <v>4</v>
      </c>
    </row>
    <row customFormat="true" customHeight="true" ht="12.75" outlineLevel="0" r="182" s="0">
      <c r="A182" s="49" t="n">
        <f aca="false" ca="false" dt2D="false" dtr="false" t="normal">+A181+1</f>
        <v>170</v>
      </c>
      <c r="B182" s="49" t="n">
        <f aca="false" ca="false" dt2D="false" dtr="false" t="normal">+B181+1</f>
        <v>170</v>
      </c>
      <c r="C182" s="50" t="s">
        <v>261</v>
      </c>
      <c r="D182" s="49" t="s">
        <v>275</v>
      </c>
      <c r="E182" s="58" t="n">
        <f aca="false" ca="false" dt2D="false" dtr="false" t="normal">SUM(F182:T182)</f>
        <v>3591360</v>
      </c>
      <c r="F182" s="58" t="n"/>
      <c r="G182" s="58" t="n"/>
      <c r="H182" s="58" t="n"/>
      <c r="I182" s="58" t="n"/>
      <c r="J182" s="58" t="n"/>
      <c r="K182" s="58" t="n"/>
      <c r="L182" s="58" t="n"/>
      <c r="M182" s="58" t="n">
        <v>3373924.70016</v>
      </c>
      <c r="N182" s="58" t="n"/>
      <c r="O182" s="58" t="n"/>
      <c r="P182" s="58" t="n"/>
      <c r="Q182" s="58" t="n"/>
      <c r="R182" s="58" t="n">
        <v>107740.8</v>
      </c>
      <c r="S182" s="58" t="n">
        <v>35913.6</v>
      </c>
      <c r="T182" s="58" t="n">
        <v>73780.89984</v>
      </c>
      <c r="U182" s="4" t="n">
        <f aca="false" ca="false" dt2D="false" dtr="false" t="normal">COUNTIF(F182:Q182, "&gt;0")</f>
        <v>1</v>
      </c>
      <c r="V182" s="4" t="n">
        <f aca="false" ca="false" dt2D="false" dtr="false" t="normal">COUNTIF(R182:T182, "&gt;0")</f>
        <v>3</v>
      </c>
      <c r="W182" s="4" t="n">
        <f aca="false" ca="false" dt2D="false" dtr="false" t="normal">+U182+V182</f>
        <v>4</v>
      </c>
    </row>
    <row customFormat="true" customHeight="true" ht="12.75" outlineLevel="0" r="183" s="0">
      <c r="A183" s="49" t="n">
        <f aca="false" ca="false" dt2D="false" dtr="false" t="normal">+A182+1</f>
        <v>171</v>
      </c>
      <c r="B183" s="49" t="n">
        <f aca="false" ca="false" dt2D="false" dtr="false" t="normal">+B182+1</f>
        <v>171</v>
      </c>
      <c r="C183" s="50" t="s">
        <v>261</v>
      </c>
      <c r="D183" s="49" t="s">
        <v>276</v>
      </c>
      <c r="E183" s="58" t="n">
        <f aca="false" ca="false" dt2D="false" dtr="false" t="normal">SUM(F183:T183)</f>
        <v>3591360</v>
      </c>
      <c r="F183" s="58" t="n"/>
      <c r="G183" s="58" t="n"/>
      <c r="H183" s="58" t="n"/>
      <c r="I183" s="58" t="n"/>
      <c r="J183" s="58" t="n"/>
      <c r="K183" s="58" t="n"/>
      <c r="L183" s="58" t="n"/>
      <c r="M183" s="58" t="n">
        <v>3373924.70016</v>
      </c>
      <c r="N183" s="58" t="n"/>
      <c r="O183" s="58" t="n"/>
      <c r="P183" s="58" t="n"/>
      <c r="Q183" s="58" t="n"/>
      <c r="R183" s="58" t="n">
        <v>107740.8</v>
      </c>
      <c r="S183" s="58" t="n">
        <v>35913.6</v>
      </c>
      <c r="T183" s="58" t="n">
        <v>73780.89984</v>
      </c>
      <c r="U183" s="4" t="n">
        <f aca="false" ca="false" dt2D="false" dtr="false" t="normal">COUNTIF(F183:Q183, "&gt;0")</f>
        <v>1</v>
      </c>
      <c r="V183" s="4" t="n">
        <f aca="false" ca="false" dt2D="false" dtr="false" t="normal">COUNTIF(R183:T183, "&gt;0")</f>
        <v>3</v>
      </c>
      <c r="W183" s="4" t="n">
        <f aca="false" ca="false" dt2D="false" dtr="false" t="normal">+U183+V183</f>
        <v>4</v>
      </c>
    </row>
    <row customFormat="true" customHeight="true" ht="12.75" outlineLevel="0" r="184" s="0">
      <c r="A184" s="49" t="n">
        <f aca="false" ca="false" dt2D="false" dtr="false" t="normal">+A183+1</f>
        <v>172</v>
      </c>
      <c r="B184" s="49" t="n">
        <f aca="false" ca="false" dt2D="false" dtr="false" t="normal">+B183+1</f>
        <v>172</v>
      </c>
      <c r="C184" s="50" t="s">
        <v>261</v>
      </c>
      <c r="D184" s="49" t="s">
        <v>277</v>
      </c>
      <c r="E184" s="58" t="n">
        <f aca="false" ca="false" dt2D="false" dtr="false" t="normal">SUM(F184:T184)</f>
        <v>5320168.09</v>
      </c>
      <c r="F184" s="58" t="n"/>
      <c r="G184" s="58" t="n"/>
      <c r="H184" s="58" t="n"/>
      <c r="I184" s="58" t="n">
        <v>5320168.09</v>
      </c>
      <c r="J184" s="58" t="n"/>
      <c r="K184" s="58" t="n"/>
      <c r="L184" s="58" t="n"/>
      <c r="M184" s="58" t="n"/>
      <c r="N184" s="58" t="n"/>
      <c r="O184" s="58" t="n"/>
      <c r="P184" s="58" t="n"/>
      <c r="Q184" s="58" t="n"/>
      <c r="R184" s="58" t="n"/>
      <c r="S184" s="58" t="n"/>
      <c r="T184" s="58" t="n"/>
      <c r="U184" s="4" t="n">
        <f aca="false" ca="false" dt2D="false" dtr="false" t="normal">COUNTIF(F184:Q184, "&gt;0")</f>
        <v>1</v>
      </c>
      <c r="V184" s="4" t="n">
        <f aca="false" ca="false" dt2D="false" dtr="false" t="normal">COUNTIF(R184:T184, "&gt;0")</f>
        <v>0</v>
      </c>
      <c r="W184" s="4" t="n">
        <f aca="false" ca="false" dt2D="false" dtr="false" t="normal">+U184+V184</f>
        <v>1</v>
      </c>
    </row>
    <row customFormat="true" customHeight="true" ht="12.75" outlineLevel="0" r="185" s="0">
      <c r="A185" s="49" t="n">
        <f aca="false" ca="false" dt2D="false" dtr="false" t="normal">+A184+1</f>
        <v>173</v>
      </c>
      <c r="B185" s="49" t="n">
        <f aca="false" ca="false" dt2D="false" dtr="false" t="normal">+B184+1</f>
        <v>173</v>
      </c>
      <c r="C185" s="50" t="s">
        <v>261</v>
      </c>
      <c r="D185" s="49" t="s">
        <v>277</v>
      </c>
      <c r="E185" s="58" t="n">
        <f aca="false" ca="true" dt2D="false" dtr="false" t="normal">SUBTOTAL(9, F185:T185)</f>
        <v>16202235.85048</v>
      </c>
      <c r="F185" s="58" t="n"/>
      <c r="G185" s="58" t="n"/>
      <c r="H185" s="58" t="n"/>
      <c r="I185" s="58" t="n"/>
      <c r="J185" s="58" t="n"/>
      <c r="K185" s="58" t="n"/>
      <c r="L185" s="58" t="n">
        <v>0</v>
      </c>
      <c r="M185" s="58" t="n">
        <v>10121774.10048</v>
      </c>
      <c r="N185" s="58" t="n"/>
      <c r="O185" s="58" t="n">
        <v>4620151.77</v>
      </c>
      <c r="P185" s="58" t="n"/>
      <c r="Q185" s="58" t="n"/>
      <c r="R185" s="58" t="n">
        <v>914864.74</v>
      </c>
      <c r="S185" s="58" t="n">
        <v>181178.52</v>
      </c>
      <c r="T185" s="58" t="n">
        <v>364266.72</v>
      </c>
      <c r="U185" s="4" t="n">
        <f aca="false" ca="false" dt2D="false" dtr="false" t="normal">COUNTIF(F185:Q185, "&gt;0")</f>
        <v>2</v>
      </c>
      <c r="V185" s="4" t="n">
        <f aca="false" ca="false" dt2D="false" dtr="false" t="normal">COUNTIF(R185:T185, "&gt;0")</f>
        <v>3</v>
      </c>
      <c r="W185" s="4" t="n">
        <f aca="false" ca="false" dt2D="false" dtr="false" t="normal">+U185+V185</f>
        <v>5</v>
      </c>
    </row>
    <row customFormat="true" customHeight="true" ht="12.75" outlineLevel="0" r="186" s="0">
      <c r="A186" s="49" t="n">
        <f aca="false" ca="false" dt2D="false" dtr="false" t="normal">+A185+1</f>
        <v>174</v>
      </c>
      <c r="B186" s="49" t="n">
        <f aca="false" ca="false" dt2D="false" dtr="false" t="normal">+B185+1</f>
        <v>174</v>
      </c>
      <c r="C186" s="50" t="s">
        <v>261</v>
      </c>
      <c r="D186" s="49" t="s">
        <v>278</v>
      </c>
      <c r="E186" s="58" t="n">
        <f aca="false" ca="false" dt2D="false" dtr="false" t="normal">SUM(F186:T186)</f>
        <v>4688828.09</v>
      </c>
      <c r="F186" s="58" t="n"/>
      <c r="G186" s="58" t="n">
        <v>3193475.51</v>
      </c>
      <c r="H186" s="58" t="n">
        <v>1495352.58</v>
      </c>
      <c r="I186" s="58" t="n"/>
      <c r="J186" s="58" t="n"/>
      <c r="K186" s="58" t="n"/>
      <c r="L186" s="58" t="n"/>
      <c r="M186" s="58" t="n"/>
      <c r="N186" s="58" t="n"/>
      <c r="O186" s="58" t="n"/>
      <c r="P186" s="58" t="n"/>
      <c r="Q186" s="58" t="n"/>
      <c r="R186" s="58" t="n"/>
      <c r="S186" s="58" t="n"/>
      <c r="T186" s="58" t="n"/>
      <c r="U186" s="4" t="n">
        <f aca="false" ca="false" dt2D="false" dtr="false" t="normal">COUNTIF(F186:Q186, "&gt;0")</f>
        <v>2</v>
      </c>
      <c r="V186" s="4" t="n">
        <f aca="false" ca="false" dt2D="false" dtr="false" t="normal">COUNTIF(R186:T186, "&gt;0")</f>
        <v>0</v>
      </c>
      <c r="W186" s="4" t="n">
        <f aca="false" ca="false" dt2D="false" dtr="false" t="normal">+U186+V186</f>
        <v>2</v>
      </c>
    </row>
    <row customFormat="true" customHeight="true" ht="12.75" outlineLevel="0" r="187" s="0">
      <c r="A187" s="49" t="n">
        <f aca="false" ca="false" dt2D="false" dtr="false" t="normal">+A186+1</f>
        <v>175</v>
      </c>
      <c r="B187" s="49" t="n">
        <f aca="false" ca="false" dt2D="false" dtr="false" t="normal">+B186+1</f>
        <v>175</v>
      </c>
      <c r="C187" s="50" t="s">
        <v>279</v>
      </c>
      <c r="D187" s="49" t="s">
        <v>280</v>
      </c>
      <c r="E187" s="58" t="n">
        <f aca="false" ca="false" dt2D="false" dtr="false" t="normal">SUM(F187:T187)</f>
        <v>8438905.98</v>
      </c>
      <c r="F187" s="58" t="n">
        <v>8438905.98</v>
      </c>
      <c r="G187" s="58" t="n"/>
      <c r="H187" s="58" t="n"/>
      <c r="I187" s="58" t="n"/>
      <c r="J187" s="58" t="n"/>
      <c r="K187" s="58" t="n"/>
      <c r="L187" s="58" t="n"/>
      <c r="M187" s="58" t="n"/>
      <c r="N187" s="58" t="n"/>
      <c r="O187" s="58" t="n"/>
      <c r="P187" s="58" t="n"/>
      <c r="Q187" s="58" t="n"/>
      <c r="R187" s="58" t="n"/>
      <c r="S187" s="58" t="n"/>
      <c r="T187" s="58" t="n"/>
      <c r="U187" s="4" t="n">
        <f aca="false" ca="false" dt2D="false" dtr="false" t="normal">COUNTIF(F187:Q187, "&gt;0")</f>
        <v>1</v>
      </c>
      <c r="V187" s="4" t="n">
        <f aca="false" ca="false" dt2D="false" dtr="false" t="normal">COUNTIF(R187:T187, "&gt;0")</f>
        <v>0</v>
      </c>
      <c r="W187" s="4" t="n">
        <f aca="false" ca="false" dt2D="false" dtr="false" t="normal">+U187+V187</f>
        <v>1</v>
      </c>
    </row>
    <row customFormat="true" customHeight="true" ht="12.75" outlineLevel="0" r="188" s="0">
      <c r="A188" s="49" t="n">
        <f aca="false" ca="false" dt2D="false" dtr="false" t="normal">+A187+1</f>
        <v>176</v>
      </c>
      <c r="B188" s="49" t="n">
        <f aca="false" ca="false" dt2D="false" dtr="false" t="normal">+B187+1</f>
        <v>176</v>
      </c>
      <c r="C188" s="50" t="s">
        <v>281</v>
      </c>
      <c r="D188" s="49" t="s">
        <v>282</v>
      </c>
      <c r="E188" s="58" t="n">
        <f aca="false" ca="false" dt2D="false" dtr="false" t="normal">SUM(F188:T188)</f>
        <v>15612840.12</v>
      </c>
      <c r="F188" s="58" t="n"/>
      <c r="G188" s="58" t="n"/>
      <c r="H188" s="58" t="n"/>
      <c r="I188" s="58" t="n"/>
      <c r="J188" s="58" t="n"/>
      <c r="K188" s="58" t="n"/>
      <c r="L188" s="58" t="n"/>
      <c r="M188" s="58" t="n"/>
      <c r="N188" s="58" t="n">
        <v>15612840.12</v>
      </c>
      <c r="O188" s="58" t="n"/>
      <c r="P188" s="58" t="n"/>
      <c r="Q188" s="58" t="n"/>
      <c r="R188" s="58" t="n"/>
      <c r="S188" s="58" t="n"/>
      <c r="T188" s="58" t="n"/>
      <c r="U188" s="4" t="n">
        <f aca="false" ca="false" dt2D="false" dtr="false" t="normal">COUNTIF(F188:Q188, "&gt;0")</f>
        <v>1</v>
      </c>
      <c r="V188" s="4" t="n">
        <f aca="false" ca="false" dt2D="false" dtr="false" t="normal">COUNTIF(R188:T188, "&gt;0")</f>
        <v>0</v>
      </c>
      <c r="W188" s="4" t="n">
        <f aca="false" ca="false" dt2D="false" dtr="false" t="normal">+U188+V188</f>
        <v>1</v>
      </c>
    </row>
    <row customHeight="true" ht="12.75" outlineLevel="0" r="189">
      <c r="A189" s="49" t="n">
        <f aca="false" ca="false" dt2D="false" dtr="false" t="normal">+A188+1</f>
        <v>177</v>
      </c>
      <c r="B189" s="49" t="n">
        <f aca="false" ca="false" dt2D="false" dtr="false" t="normal">+B188+1</f>
        <v>177</v>
      </c>
      <c r="C189" s="50" t="s">
        <v>261</v>
      </c>
      <c r="D189" s="49" t="s">
        <v>283</v>
      </c>
      <c r="E189" s="58" t="n">
        <f aca="false" ca="true" dt2D="false" dtr="false" t="normal">SUBTOTAL(9, F189:T189)</f>
        <v>19271005.71</v>
      </c>
      <c r="F189" s="58" t="n">
        <v>12558076.36</v>
      </c>
      <c r="G189" s="58" t="n"/>
      <c r="H189" s="58" t="n"/>
      <c r="I189" s="58" t="n"/>
      <c r="J189" s="58" t="n"/>
      <c r="K189" s="58" t="n"/>
      <c r="L189" s="58" t="n"/>
      <c r="M189" s="58" t="n"/>
      <c r="N189" s="58" t="n"/>
      <c r="O189" s="58" t="n"/>
      <c r="P189" s="58" t="n"/>
      <c r="Q189" s="58" t="n"/>
      <c r="R189" s="58" t="n">
        <v>5133807.48</v>
      </c>
      <c r="S189" s="58" t="n">
        <v>541584.48</v>
      </c>
      <c r="T189" s="58" t="n">
        <v>1037537.39</v>
      </c>
      <c r="U189" s="4" t="n">
        <f aca="false" ca="false" dt2D="false" dtr="false" t="normal">COUNTIF(F189:Q189, "&gt;0")</f>
        <v>1</v>
      </c>
      <c r="V189" s="4" t="n">
        <f aca="false" ca="false" dt2D="false" dtr="false" t="normal">COUNTIF(R189:T189, "&gt;0")</f>
        <v>3</v>
      </c>
      <c r="W189" s="4" t="n">
        <f aca="false" ca="false" dt2D="false" dtr="false" t="normal">+U189+V189</f>
        <v>4</v>
      </c>
    </row>
    <row customHeight="true" ht="12.75" outlineLevel="0" r="190">
      <c r="A190" s="49" t="n">
        <f aca="false" ca="false" dt2D="false" dtr="false" t="normal">+A189+1</f>
        <v>178</v>
      </c>
      <c r="B190" s="49" t="n">
        <f aca="false" ca="false" dt2D="false" dtr="false" t="normal">+B189+1</f>
        <v>178</v>
      </c>
      <c r="C190" s="50" t="s">
        <v>261</v>
      </c>
      <c r="D190" s="49" t="s">
        <v>284</v>
      </c>
      <c r="E190" s="58" t="n">
        <f aca="false" ca="true" dt2D="false" dtr="false" t="normal">SUBTOTAL(9, F190:T190)</f>
        <v>14740183.47</v>
      </c>
      <c r="F190" s="58" t="n">
        <v>5489080.97</v>
      </c>
      <c r="G190" s="58" t="n"/>
      <c r="H190" s="58" t="n">
        <v>2855478.34</v>
      </c>
      <c r="I190" s="58" t="n"/>
      <c r="J190" s="58" t="n"/>
      <c r="K190" s="58" t="n"/>
      <c r="L190" s="58" t="n"/>
      <c r="M190" s="58" t="n"/>
      <c r="N190" s="58" t="n"/>
      <c r="O190" s="58" t="n"/>
      <c r="P190" s="58" t="n"/>
      <c r="Q190" s="58" t="n"/>
      <c r="R190" s="58" t="n">
        <v>4944112.08</v>
      </c>
      <c r="S190" s="58" t="n">
        <v>499363.84</v>
      </c>
      <c r="T190" s="58" t="n">
        <v>952148.24</v>
      </c>
      <c r="U190" s="4" t="n">
        <f aca="false" ca="false" dt2D="false" dtr="false" t="normal">COUNTIF(F190:Q190, "&gt;0")</f>
        <v>2</v>
      </c>
      <c r="V190" s="4" t="n">
        <f aca="false" ca="false" dt2D="false" dtr="false" t="normal">COUNTIF(R190:T190, "&gt;0")</f>
        <v>3</v>
      </c>
      <c r="W190" s="4" t="n">
        <f aca="false" ca="false" dt2D="false" dtr="false" t="normal">+U190+V190</f>
        <v>5</v>
      </c>
    </row>
    <row customHeight="true" ht="12.75" outlineLevel="0" r="191">
      <c r="A191" s="49" t="n">
        <f aca="false" ca="false" dt2D="false" dtr="false" t="normal">+A190+1</f>
        <v>179</v>
      </c>
      <c r="B191" s="49" t="n">
        <f aca="false" ca="false" dt2D="false" dtr="false" t="normal">+B190+1</f>
        <v>179</v>
      </c>
      <c r="C191" s="50" t="s">
        <v>261</v>
      </c>
      <c r="D191" s="49" t="s">
        <v>285</v>
      </c>
      <c r="E191" s="58" t="n">
        <f aca="false" ca="true" dt2D="false" dtr="false" t="normal">SUBTOTAL(9, F191:T191)</f>
        <v>14681768.039999997</v>
      </c>
      <c r="F191" s="58" t="n">
        <v>5467327.71</v>
      </c>
      <c r="G191" s="58" t="n"/>
      <c r="H191" s="58" t="n">
        <v>2844162.06</v>
      </c>
      <c r="I191" s="58" t="n"/>
      <c r="J191" s="58" t="n"/>
      <c r="K191" s="58" t="n"/>
      <c r="L191" s="58" t="n"/>
      <c r="M191" s="58" t="n"/>
      <c r="N191" s="58" t="n"/>
      <c r="O191" s="58" t="n"/>
      <c r="P191" s="58" t="n"/>
      <c r="Q191" s="58" t="n"/>
      <c r="R191" s="58" t="n">
        <v>4924518.54</v>
      </c>
      <c r="S191" s="58" t="n">
        <v>497384.86</v>
      </c>
      <c r="T191" s="58" t="n">
        <v>948374.87</v>
      </c>
      <c r="U191" s="4" t="n">
        <f aca="false" ca="false" dt2D="false" dtr="false" t="normal">COUNTIF(F191:Q191, "&gt;0")</f>
        <v>2</v>
      </c>
      <c r="V191" s="4" t="n">
        <f aca="false" ca="false" dt2D="false" dtr="false" t="normal">COUNTIF(R191:T191, "&gt;0")</f>
        <v>3</v>
      </c>
      <c r="W191" s="4" t="n">
        <f aca="false" ca="false" dt2D="false" dtr="false" t="normal">+U191+V191</f>
        <v>5</v>
      </c>
    </row>
    <row customHeight="true" ht="12.75" outlineLevel="0" r="192">
      <c r="A192" s="49" t="n">
        <f aca="false" ca="false" dt2D="false" dtr="false" t="normal">+A191+1</f>
        <v>180</v>
      </c>
      <c r="B192" s="49" t="n">
        <f aca="false" ca="false" dt2D="false" dtr="false" t="normal">+B191+1</f>
        <v>180</v>
      </c>
      <c r="C192" s="50" t="s">
        <v>261</v>
      </c>
      <c r="D192" s="49" t="s">
        <v>286</v>
      </c>
      <c r="E192" s="58" t="n">
        <f aca="false" ca="true" dt2D="false" dtr="false" t="normal">SUBTOTAL(9, F192:T192)</f>
        <v>43510854.71</v>
      </c>
      <c r="F192" s="58" t="n">
        <v>18690402.96</v>
      </c>
      <c r="G192" s="58" t="n"/>
      <c r="H192" s="58" t="n">
        <v>8817986.37</v>
      </c>
      <c r="I192" s="58" t="n"/>
      <c r="J192" s="58" t="n"/>
      <c r="K192" s="58" t="n"/>
      <c r="L192" s="58" t="n"/>
      <c r="M192" s="58" t="n"/>
      <c r="N192" s="58" t="n"/>
      <c r="O192" s="58" t="n"/>
      <c r="P192" s="58" t="n"/>
      <c r="Q192" s="58" t="n"/>
      <c r="R192" s="58" t="n">
        <v>12259884.04</v>
      </c>
      <c r="S192" s="58" t="n">
        <v>1284211.78</v>
      </c>
      <c r="T192" s="58" t="n">
        <v>2458369.56</v>
      </c>
      <c r="U192" s="4" t="n">
        <f aca="false" ca="false" dt2D="false" dtr="false" t="normal">COUNTIF(F192:Q192, "&gt;0")</f>
        <v>2</v>
      </c>
      <c r="V192" s="4" t="n">
        <f aca="false" ca="false" dt2D="false" dtr="false" t="normal">COUNTIF(R192:T192, "&gt;0")</f>
        <v>3</v>
      </c>
      <c r="W192" s="4" t="n">
        <f aca="false" ca="false" dt2D="false" dtr="false" t="normal">+U192+V192</f>
        <v>5</v>
      </c>
    </row>
    <row customFormat="true" customHeight="true" ht="12.75" outlineLevel="0" r="193" s="0">
      <c r="A193" s="49" t="n">
        <f aca="false" ca="false" dt2D="false" dtr="false" t="normal">+A192+1</f>
        <v>181</v>
      </c>
      <c r="B193" s="49" t="n">
        <f aca="false" ca="false" dt2D="false" dtr="false" t="normal">+B192+1</f>
        <v>181</v>
      </c>
      <c r="C193" s="50" t="s">
        <v>287</v>
      </c>
      <c r="D193" s="49" t="s">
        <v>288</v>
      </c>
      <c r="E193" s="58" t="n">
        <f aca="false" ca="false" dt2D="false" dtr="false" t="normal">SUM(F193:T193)</f>
        <v>1263037.97</v>
      </c>
      <c r="F193" s="58" t="n"/>
      <c r="G193" s="58" t="n">
        <v>880894.3</v>
      </c>
      <c r="H193" s="58" t="n">
        <v>292852.17</v>
      </c>
      <c r="I193" s="58" t="n"/>
      <c r="J193" s="58" t="n"/>
      <c r="K193" s="58" t="n"/>
      <c r="L193" s="58" t="n"/>
      <c r="M193" s="58" t="n"/>
      <c r="N193" s="58" t="n"/>
      <c r="O193" s="58" t="n"/>
      <c r="P193" s="58" t="n"/>
      <c r="Q193" s="58" t="n"/>
      <c r="R193" s="58" t="n"/>
      <c r="S193" s="58" t="n"/>
      <c r="T193" s="58" t="n">
        <v>89291.5</v>
      </c>
      <c r="U193" s="4" t="n">
        <f aca="false" ca="false" dt2D="false" dtr="false" t="normal">COUNTIF(F193:Q193, "&gt;0")</f>
        <v>2</v>
      </c>
      <c r="V193" s="4" t="n">
        <f aca="false" ca="false" dt2D="false" dtr="false" t="normal">COUNTIF(R193:T193, "&gt;0")</f>
        <v>1</v>
      </c>
      <c r="W193" s="4" t="n">
        <f aca="false" ca="false" dt2D="false" dtr="false" t="normal">+U193+V193</f>
        <v>3</v>
      </c>
    </row>
    <row customFormat="true" customHeight="true" ht="12.75" outlineLevel="0" r="194" s="0">
      <c r="A194" s="49" t="n">
        <f aca="false" ca="false" dt2D="false" dtr="false" t="normal">+A193+1</f>
        <v>182</v>
      </c>
      <c r="B194" s="49" t="n">
        <f aca="false" ca="false" dt2D="false" dtr="false" t="normal">+B193+1</f>
        <v>182</v>
      </c>
      <c r="C194" s="50" t="s">
        <v>287</v>
      </c>
      <c r="D194" s="49" t="s">
        <v>289</v>
      </c>
      <c r="E194" s="58" t="n">
        <f aca="false" ca="false" dt2D="false" dtr="false" t="normal">SUM(F194:T194)</f>
        <v>5962436.300000001</v>
      </c>
      <c r="F194" s="58" t="n"/>
      <c r="G194" s="58" t="n"/>
      <c r="H194" s="58" t="n">
        <v>1228652.79</v>
      </c>
      <c r="I194" s="58" t="n">
        <v>1678642.03</v>
      </c>
      <c r="J194" s="58" t="n"/>
      <c r="K194" s="58" t="n"/>
      <c r="L194" s="58" t="n"/>
      <c r="M194" s="58" t="n"/>
      <c r="N194" s="58" t="n"/>
      <c r="O194" s="58" t="n"/>
      <c r="P194" s="58" t="n"/>
      <c r="Q194" s="58" t="n"/>
      <c r="R194" s="58" t="n">
        <v>1587476.99</v>
      </c>
      <c r="S194" s="58" t="n">
        <v>158747.7</v>
      </c>
      <c r="T194" s="58" t="n">
        <v>1308916.79</v>
      </c>
      <c r="U194" s="4" t="n">
        <f aca="false" ca="false" dt2D="false" dtr="false" t="normal">COUNTIF(F194:Q194, "&gt;0")</f>
        <v>2</v>
      </c>
      <c r="V194" s="4" t="n">
        <f aca="false" ca="false" dt2D="false" dtr="false" t="normal">COUNTIF(R194:T194, "&gt;0")</f>
        <v>3</v>
      </c>
      <c r="W194" s="4" t="n">
        <f aca="false" ca="false" dt2D="false" dtr="false" t="normal">+U194+V194</f>
        <v>5</v>
      </c>
    </row>
    <row customFormat="true" customHeight="true" ht="12.75" outlineLevel="0" r="195" s="0">
      <c r="A195" s="49" t="n">
        <f aca="false" ca="false" dt2D="false" dtr="false" t="normal">+A194+1</f>
        <v>183</v>
      </c>
      <c r="B195" s="49" t="n">
        <f aca="false" ca="false" dt2D="false" dtr="false" t="normal">+B194+1</f>
        <v>183</v>
      </c>
      <c r="C195" s="50" t="s">
        <v>287</v>
      </c>
      <c r="D195" s="49" t="s">
        <v>291</v>
      </c>
      <c r="E195" s="58" t="n">
        <f aca="false" ca="false" dt2D="false" dtr="false" t="normal">SUM(F195:T195)</f>
        <v>1704412.1099999999</v>
      </c>
      <c r="F195" s="58" t="n"/>
      <c r="G195" s="58" t="n"/>
      <c r="H195" s="58" t="n">
        <v>1076716.63</v>
      </c>
      <c r="I195" s="58" t="n"/>
      <c r="J195" s="58" t="n"/>
      <c r="K195" s="58" t="n"/>
      <c r="L195" s="58" t="n"/>
      <c r="M195" s="58" t="n"/>
      <c r="N195" s="58" t="n"/>
      <c r="O195" s="58" t="n"/>
      <c r="P195" s="58" t="n"/>
      <c r="Q195" s="58" t="n"/>
      <c r="R195" s="58" t="n"/>
      <c r="S195" s="58" t="n"/>
      <c r="T195" s="58" t="n">
        <v>627695.48</v>
      </c>
      <c r="U195" s="4" t="n">
        <f aca="false" ca="false" dt2D="false" dtr="false" t="normal">COUNTIF(F195:Q195, "&gt;0")</f>
        <v>1</v>
      </c>
      <c r="V195" s="4" t="n">
        <f aca="false" ca="false" dt2D="false" dtr="false" t="normal">COUNTIF(R195:T195, "&gt;0")</f>
        <v>1</v>
      </c>
      <c r="W195" s="4" t="n">
        <f aca="false" ca="false" dt2D="false" dtr="false" t="normal">+U195+V195</f>
        <v>2</v>
      </c>
    </row>
    <row customFormat="true" customHeight="true" ht="12.75" outlineLevel="0" r="196" s="0">
      <c r="A196" s="49" t="n">
        <f aca="false" ca="false" dt2D="false" dtr="false" t="normal">+A195+1</f>
        <v>184</v>
      </c>
      <c r="B196" s="49" t="n">
        <f aca="false" ca="false" dt2D="false" dtr="false" t="normal">+B195+1</f>
        <v>184</v>
      </c>
      <c r="C196" s="50" t="s">
        <v>287</v>
      </c>
      <c r="D196" s="49" t="s">
        <v>292</v>
      </c>
      <c r="E196" s="58" t="n">
        <f aca="false" ca="false" dt2D="false" dtr="false" t="normal">SUM(F196:T196)</f>
        <v>2363193.73</v>
      </c>
      <c r="F196" s="58" t="n"/>
      <c r="G196" s="58" t="n"/>
      <c r="H196" s="58" t="n">
        <v>2187835.79</v>
      </c>
      <c r="I196" s="58" t="n"/>
      <c r="J196" s="58" t="n"/>
      <c r="K196" s="58" t="n"/>
      <c r="L196" s="58" t="n"/>
      <c r="M196" s="58" t="n"/>
      <c r="N196" s="58" t="n"/>
      <c r="O196" s="58" t="n"/>
      <c r="P196" s="58" t="n"/>
      <c r="Q196" s="58" t="n"/>
      <c r="R196" s="58" t="n"/>
      <c r="S196" s="58" t="n"/>
      <c r="T196" s="58" t="n">
        <v>175357.94</v>
      </c>
      <c r="U196" s="4" t="n">
        <f aca="false" ca="false" dt2D="false" dtr="false" t="normal">COUNTIF(F196:Q196, "&gt;0")</f>
        <v>1</v>
      </c>
      <c r="V196" s="4" t="n">
        <f aca="false" ca="false" dt2D="false" dtr="false" t="normal">COUNTIF(R196:T196, "&gt;0")</f>
        <v>1</v>
      </c>
      <c r="W196" s="4" t="n">
        <f aca="false" ca="false" dt2D="false" dtr="false" t="normal">+U196+V196</f>
        <v>2</v>
      </c>
    </row>
    <row customFormat="true" customHeight="true" ht="12.75" outlineLevel="0" r="197" s="0">
      <c r="A197" s="49" t="n">
        <f aca="false" ca="false" dt2D="false" dtr="false" t="normal">+A196+1</f>
        <v>185</v>
      </c>
      <c r="B197" s="49" t="n">
        <f aca="false" ca="false" dt2D="false" dtr="false" t="normal">+B196+1</f>
        <v>185</v>
      </c>
      <c r="C197" s="50" t="s">
        <v>287</v>
      </c>
      <c r="D197" s="49" t="s">
        <v>293</v>
      </c>
      <c r="E197" s="58" t="n">
        <f aca="false" ca="false" dt2D="false" dtr="false" t="normal">SUM(F197:T197)</f>
        <v>2360734.5700000003</v>
      </c>
      <c r="F197" s="58" t="n"/>
      <c r="G197" s="58" t="n"/>
      <c r="H197" s="58" t="n">
        <v>2128126.31</v>
      </c>
      <c r="I197" s="58" t="n"/>
      <c r="J197" s="58" t="n"/>
      <c r="K197" s="58" t="n"/>
      <c r="L197" s="58" t="n"/>
      <c r="M197" s="58" t="n"/>
      <c r="N197" s="58" t="n"/>
      <c r="O197" s="58" t="n"/>
      <c r="P197" s="58" t="n"/>
      <c r="Q197" s="58" t="n"/>
      <c r="R197" s="58" t="n"/>
      <c r="S197" s="58" t="n"/>
      <c r="T197" s="58" t="n">
        <v>232608.26</v>
      </c>
      <c r="U197" s="4" t="n">
        <f aca="false" ca="false" dt2D="false" dtr="false" t="normal">COUNTIF(F197:Q197, "&gt;0")</f>
        <v>1</v>
      </c>
      <c r="V197" s="4" t="n">
        <f aca="false" ca="false" dt2D="false" dtr="false" t="normal">COUNTIF(R197:T197, "&gt;0")</f>
        <v>1</v>
      </c>
      <c r="W197" s="4" t="n">
        <f aca="false" ca="false" dt2D="false" dtr="false" t="normal">+U197+V197</f>
        <v>2</v>
      </c>
    </row>
    <row customFormat="true" customHeight="true" ht="12.75" outlineLevel="0" r="198" s="0">
      <c r="A198" s="49" t="n">
        <f aca="false" ca="false" dt2D="false" dtr="false" t="normal">+A197+1</f>
        <v>186</v>
      </c>
      <c r="B198" s="49" t="n">
        <f aca="false" ca="false" dt2D="false" dtr="false" t="normal">+B197+1</f>
        <v>186</v>
      </c>
      <c r="C198" s="50" t="s">
        <v>287</v>
      </c>
      <c r="D198" s="49" t="s">
        <v>294</v>
      </c>
      <c r="E198" s="58" t="n">
        <f aca="false" ca="false" dt2D="false" dtr="false" t="normal">SUM(F198:T198)</f>
        <v>2623439.26</v>
      </c>
      <c r="F198" s="58" t="n"/>
      <c r="G198" s="58" t="n"/>
      <c r="H198" s="58" t="n">
        <v>2428644.27</v>
      </c>
      <c r="I198" s="58" t="n"/>
      <c r="J198" s="58" t="n"/>
      <c r="K198" s="58" t="n"/>
      <c r="L198" s="58" t="n"/>
      <c r="M198" s="58" t="n"/>
      <c r="N198" s="58" t="n"/>
      <c r="O198" s="58" t="n"/>
      <c r="P198" s="58" t="n">
        <v>0</v>
      </c>
      <c r="Q198" s="58" t="n"/>
      <c r="R198" s="58" t="n"/>
      <c r="S198" s="58" t="n"/>
      <c r="T198" s="58" t="n">
        <v>194794.99</v>
      </c>
      <c r="U198" s="4" t="n">
        <f aca="false" ca="false" dt2D="false" dtr="false" t="normal">COUNTIF(F198:Q198, "&gt;0")</f>
        <v>1</v>
      </c>
      <c r="V198" s="4" t="n">
        <f aca="false" ca="false" dt2D="false" dtr="false" t="normal">COUNTIF(R198:T198, "&gt;0")</f>
        <v>1</v>
      </c>
      <c r="W198" s="4" t="n">
        <f aca="false" ca="false" dt2D="false" dtr="false" t="normal">+U198+V198</f>
        <v>2</v>
      </c>
    </row>
    <row customFormat="true" customHeight="true" ht="12.75" outlineLevel="0" r="199" s="0">
      <c r="A199" s="49" t="n">
        <f aca="false" ca="false" dt2D="false" dtr="false" t="normal">+A198+1</f>
        <v>187</v>
      </c>
      <c r="B199" s="49" t="n">
        <f aca="false" ca="false" dt2D="false" dtr="false" t="normal">+B198+1</f>
        <v>187</v>
      </c>
      <c r="C199" s="50" t="s">
        <v>287</v>
      </c>
      <c r="D199" s="49" t="s">
        <v>295</v>
      </c>
      <c r="E199" s="58" t="n">
        <f aca="false" ca="false" dt2D="false" dtr="false" t="normal">SUM(F199:T199)</f>
        <v>4539284.43</v>
      </c>
      <c r="F199" s="58" t="n">
        <v>1130532.88</v>
      </c>
      <c r="G199" s="58" t="n">
        <v>322661.12</v>
      </c>
      <c r="H199" s="58" t="n">
        <v>2032941.39</v>
      </c>
      <c r="I199" s="58" t="n"/>
      <c r="J199" s="58" t="n"/>
      <c r="K199" s="58" t="n"/>
      <c r="L199" s="58" t="n"/>
      <c r="M199" s="58" t="n"/>
      <c r="N199" s="58" t="n"/>
      <c r="O199" s="58" t="n"/>
      <c r="P199" s="58" t="n"/>
      <c r="Q199" s="58" t="n"/>
      <c r="R199" s="58" t="n">
        <v>694285.45</v>
      </c>
      <c r="S199" s="58" t="n">
        <v>69428.54</v>
      </c>
      <c r="T199" s="58" t="n">
        <v>289435.05</v>
      </c>
      <c r="U199" s="4" t="n">
        <f aca="false" ca="false" dt2D="false" dtr="false" t="normal">COUNTIF(F199:Q199, "&gt;0")</f>
        <v>3</v>
      </c>
      <c r="V199" s="4" t="n">
        <f aca="false" ca="false" dt2D="false" dtr="false" t="normal">COUNTIF(R199:T199, "&gt;0")</f>
        <v>3</v>
      </c>
      <c r="W199" s="4" t="n">
        <f aca="false" ca="false" dt2D="false" dtr="false" t="normal">+U199+V199</f>
        <v>6</v>
      </c>
    </row>
    <row customFormat="true" customHeight="true" ht="12.75" outlineLevel="0" r="200" s="0">
      <c r="A200" s="49" t="n">
        <f aca="false" ca="false" dt2D="false" dtr="false" t="normal">+A199+1</f>
        <v>188</v>
      </c>
      <c r="B200" s="49" t="n">
        <f aca="false" ca="false" dt2D="false" dtr="false" t="normal">+B199+1</f>
        <v>188</v>
      </c>
      <c r="C200" s="50" t="s">
        <v>296</v>
      </c>
      <c r="D200" s="49" t="s">
        <v>297</v>
      </c>
      <c r="E200" s="58" t="n">
        <f aca="false" ca="false" dt2D="false" dtr="false" t="normal">SUM(F200:T200)</f>
        <v>1775821.5</v>
      </c>
      <c r="F200" s="58" t="n"/>
      <c r="G200" s="58" t="n">
        <v>1775821.5</v>
      </c>
      <c r="H200" s="58" t="n"/>
      <c r="I200" s="58" t="n"/>
      <c r="J200" s="58" t="n"/>
      <c r="K200" s="58" t="n"/>
      <c r="L200" s="58" t="n"/>
      <c r="M200" s="58" t="n"/>
      <c r="N200" s="58" t="n"/>
      <c r="O200" s="58" t="n"/>
      <c r="P200" s="58" t="n"/>
      <c r="Q200" s="58" t="n"/>
      <c r="R200" s="58" t="n"/>
      <c r="S200" s="58" t="n"/>
      <c r="T200" s="58" t="n"/>
      <c r="U200" s="4" t="n">
        <f aca="false" ca="false" dt2D="false" dtr="false" t="normal">COUNTIF(F200:Q200, "&gt;0")</f>
        <v>1</v>
      </c>
      <c r="V200" s="4" t="n">
        <f aca="false" ca="false" dt2D="false" dtr="false" t="normal">COUNTIF(R200:T200, "&gt;0")</f>
        <v>0</v>
      </c>
      <c r="W200" s="4" t="n">
        <f aca="false" ca="false" dt2D="false" dtr="false" t="normal">+U200+V200</f>
        <v>1</v>
      </c>
    </row>
    <row customFormat="true" customHeight="true" ht="12.75" outlineLevel="0" r="201" s="0">
      <c r="A201" s="49" t="n">
        <f aca="false" ca="false" dt2D="false" dtr="false" t="normal">+A200+1</f>
        <v>189</v>
      </c>
      <c r="B201" s="49" t="n">
        <f aca="false" ca="false" dt2D="false" dtr="false" t="normal">+B200+1</f>
        <v>189</v>
      </c>
      <c r="C201" s="50" t="s">
        <v>296</v>
      </c>
      <c r="D201" s="49" t="s">
        <v>298</v>
      </c>
      <c r="E201" s="58" t="n">
        <f aca="false" ca="false" dt2D="false" dtr="false" t="normal">SUM(F201:T201)</f>
        <v>5734167.83</v>
      </c>
      <c r="F201" s="58" t="n">
        <v>3912372.02</v>
      </c>
      <c r="G201" s="58" t="n">
        <v>1821795.81</v>
      </c>
      <c r="H201" s="58" t="n"/>
      <c r="I201" s="58" t="n"/>
      <c r="J201" s="58" t="n"/>
      <c r="K201" s="58" t="n"/>
      <c r="L201" s="58" t="n"/>
      <c r="M201" s="58" t="n"/>
      <c r="N201" s="58" t="n"/>
      <c r="O201" s="58" t="n"/>
      <c r="P201" s="58" t="n"/>
      <c r="Q201" s="58" t="n"/>
      <c r="R201" s="58" t="n"/>
      <c r="S201" s="58" t="n"/>
      <c r="T201" s="58" t="n"/>
      <c r="U201" s="4" t="n">
        <f aca="false" ca="false" dt2D="false" dtr="false" t="normal">COUNTIF(F201:Q201, "&gt;0")</f>
        <v>2</v>
      </c>
      <c r="V201" s="4" t="n">
        <f aca="false" ca="false" dt2D="false" dtr="false" t="normal">COUNTIF(R201:T201, "&gt;0")</f>
        <v>0</v>
      </c>
      <c r="W201" s="4" t="n">
        <f aca="false" ca="false" dt2D="false" dtr="false" t="normal">+U201+V201</f>
        <v>2</v>
      </c>
    </row>
    <row customFormat="true" customHeight="true" ht="12.75" outlineLevel="0" r="202" s="0">
      <c r="A202" s="49" t="n">
        <f aca="false" ca="false" dt2D="false" dtr="false" t="normal">+A201+1</f>
        <v>190</v>
      </c>
      <c r="B202" s="49" t="n">
        <f aca="false" ca="false" dt2D="false" dtr="false" t="normal">+B201+1</f>
        <v>190</v>
      </c>
      <c r="C202" s="50" t="s">
        <v>299</v>
      </c>
      <c r="D202" s="49" t="s">
        <v>300</v>
      </c>
      <c r="E202" s="58" t="n">
        <f aca="false" ca="false" dt2D="false" dtr="false" t="normal">SUM(F202:T202)</f>
        <v>9925193.08</v>
      </c>
      <c r="F202" s="58" t="n">
        <v>6920247.88</v>
      </c>
      <c r="G202" s="58" t="n"/>
      <c r="H202" s="58" t="n"/>
      <c r="I202" s="58" t="n">
        <v>3004945.2</v>
      </c>
      <c r="J202" s="58" t="n"/>
      <c r="K202" s="58" t="n"/>
      <c r="L202" s="58" t="n"/>
      <c r="M202" s="58" t="n"/>
      <c r="N202" s="58" t="n"/>
      <c r="O202" s="58" t="n"/>
      <c r="P202" s="58" t="n"/>
      <c r="Q202" s="58" t="n"/>
      <c r="R202" s="58" t="n"/>
      <c r="S202" s="58" t="n"/>
      <c r="T202" s="58" t="n"/>
      <c r="U202" s="4" t="n">
        <f aca="false" ca="false" dt2D="false" dtr="false" t="normal">COUNTIF(F202:Q202, "&gt;0")</f>
        <v>2</v>
      </c>
      <c r="V202" s="4" t="n">
        <f aca="false" ca="false" dt2D="false" dtr="false" t="normal">COUNTIF(R202:T202, "&gt;0")</f>
        <v>0</v>
      </c>
      <c r="W202" s="4" t="n">
        <f aca="false" ca="false" dt2D="false" dtr="false" t="normal">+U202+V202</f>
        <v>2</v>
      </c>
    </row>
    <row customFormat="true" customHeight="true" ht="12.75" outlineLevel="0" r="203" s="0">
      <c r="A203" s="49" t="n">
        <f aca="false" ca="false" dt2D="false" dtr="false" t="normal">+A202+1</f>
        <v>191</v>
      </c>
      <c r="B203" s="49" t="n">
        <f aca="false" ca="false" dt2D="false" dtr="false" t="normal">+B202+1</f>
        <v>191</v>
      </c>
      <c r="C203" s="50" t="s">
        <v>299</v>
      </c>
      <c r="D203" s="49" t="s">
        <v>301</v>
      </c>
      <c r="E203" s="58" t="n">
        <f aca="false" ca="false" dt2D="false" dtr="false" t="normal">SUM(F203:T203)</f>
        <v>3941005</v>
      </c>
      <c r="F203" s="58" t="n"/>
      <c r="G203" s="58" t="n"/>
      <c r="H203" s="58" t="n"/>
      <c r="I203" s="58" t="n">
        <v>3941005</v>
      </c>
      <c r="J203" s="58" t="n"/>
      <c r="K203" s="58" t="n"/>
      <c r="L203" s="58" t="n"/>
      <c r="M203" s="58" t="n"/>
      <c r="N203" s="58" t="n"/>
      <c r="O203" s="58" t="n"/>
      <c r="P203" s="58" t="n"/>
      <c r="Q203" s="58" t="n"/>
      <c r="R203" s="58" t="n"/>
      <c r="S203" s="58" t="n"/>
      <c r="T203" s="58" t="n"/>
      <c r="U203" s="4" t="n">
        <f aca="false" ca="false" dt2D="false" dtr="false" t="normal">COUNTIF(F203:Q203, "&gt;0")</f>
        <v>1</v>
      </c>
      <c r="V203" s="4" t="n">
        <f aca="false" ca="false" dt2D="false" dtr="false" t="normal">COUNTIF(R203:T203, "&gt;0")</f>
        <v>0</v>
      </c>
      <c r="W203" s="4" t="n">
        <f aca="false" ca="false" dt2D="false" dtr="false" t="normal">+U203+V203</f>
        <v>1</v>
      </c>
    </row>
    <row customHeight="true" ht="12.75" outlineLevel="0" r="204">
      <c r="A204" s="49" t="n">
        <f aca="false" ca="false" dt2D="false" dtr="false" t="normal">+A203+1</f>
        <v>192</v>
      </c>
      <c r="B204" s="49" t="n">
        <f aca="false" ca="false" dt2D="false" dtr="false" t="normal">+B203+1</f>
        <v>192</v>
      </c>
      <c r="C204" s="50" t="s">
        <v>299</v>
      </c>
      <c r="D204" s="50" t="s">
        <v>302</v>
      </c>
      <c r="E204" s="58" t="n">
        <f aca="false" ca="true" dt2D="false" dtr="false" t="normal">SUBTOTAL(9, F204:T204)</f>
        <v>17256300.09</v>
      </c>
      <c r="F204" s="58" t="n">
        <v>7106244.97</v>
      </c>
      <c r="G204" s="58" t="n"/>
      <c r="H204" s="58" t="n">
        <v>4087895.2</v>
      </c>
      <c r="I204" s="58" t="n"/>
      <c r="J204" s="58" t="n"/>
      <c r="K204" s="58" t="n"/>
      <c r="L204" s="58" t="n"/>
      <c r="M204" s="58" t="n"/>
      <c r="N204" s="58" t="n"/>
      <c r="O204" s="58" t="n"/>
      <c r="P204" s="58" t="n"/>
      <c r="Q204" s="58" t="n"/>
      <c r="R204" s="58" t="n">
        <v>4685956.82</v>
      </c>
      <c r="S204" s="58" t="n">
        <v>473444.04</v>
      </c>
      <c r="T204" s="58" t="n">
        <v>902759.06</v>
      </c>
      <c r="U204" s="4" t="n">
        <f aca="false" ca="false" dt2D="false" dtr="false" t="normal">COUNTIF(F204:Q204, "&gt;0")</f>
        <v>2</v>
      </c>
      <c r="V204" s="4" t="n">
        <f aca="false" ca="false" dt2D="false" dtr="false" t="normal">COUNTIF(R204:T204, "&gt;0")</f>
        <v>3</v>
      </c>
      <c r="W204" s="4" t="n">
        <f aca="false" ca="false" dt2D="false" dtr="false" t="normal">+U204+V204</f>
        <v>5</v>
      </c>
    </row>
    <row customHeight="true" ht="12.75" outlineLevel="0" r="205">
      <c r="A205" s="49" t="n">
        <f aca="false" ca="false" dt2D="false" dtr="false" t="normal">+A204+1</f>
        <v>193</v>
      </c>
      <c r="B205" s="49" t="n">
        <f aca="false" ca="false" dt2D="false" dtr="false" t="normal">+B204+1</f>
        <v>193</v>
      </c>
      <c r="C205" s="50" t="s">
        <v>303</v>
      </c>
      <c r="D205" s="50" t="s">
        <v>304</v>
      </c>
      <c r="E205" s="58" t="n">
        <f aca="false" ca="true" dt2D="false" dtr="false" t="normal">SUBTOTAL(9, F205:T205)</f>
        <v>10258949.94</v>
      </c>
      <c r="F205" s="58" t="n"/>
      <c r="G205" s="58" t="n"/>
      <c r="H205" s="58" t="n"/>
      <c r="I205" s="58" t="n"/>
      <c r="J205" s="58" t="n"/>
      <c r="K205" s="58" t="n"/>
      <c r="L205" s="58" t="n"/>
      <c r="M205" s="58" t="n"/>
      <c r="N205" s="58" t="n"/>
      <c r="O205" s="58" t="n"/>
      <c r="P205" s="58" t="n"/>
      <c r="Q205" s="58" t="n">
        <v>6063545.59</v>
      </c>
      <c r="R205" s="58" t="n">
        <v>3237298.5</v>
      </c>
      <c r="S205" s="58" t="n">
        <v>329437.58</v>
      </c>
      <c r="T205" s="58" t="n">
        <v>628668.27</v>
      </c>
      <c r="U205" s="4" t="n">
        <f aca="false" ca="false" dt2D="false" dtr="false" t="normal">COUNTIF(F205:Q205, "&gt;0")</f>
        <v>1</v>
      </c>
      <c r="V205" s="4" t="n">
        <f aca="false" ca="false" dt2D="false" dtr="false" t="normal">COUNTIF(R205:T205, "&gt;0")</f>
        <v>3</v>
      </c>
      <c r="W205" s="4" t="n">
        <f aca="false" ca="false" dt2D="false" dtr="false" t="normal">+U205+V205</f>
        <v>4</v>
      </c>
    </row>
    <row customHeight="true" ht="12.75" outlineLevel="0" r="206">
      <c r="A206" s="49" t="n">
        <f aca="false" ca="false" dt2D="false" dtr="false" t="normal">+A205+1</f>
        <v>194</v>
      </c>
      <c r="B206" s="49" t="n">
        <f aca="false" ca="false" dt2D="false" dtr="false" t="normal">+B205+1</f>
        <v>194</v>
      </c>
      <c r="C206" s="50" t="s">
        <v>305</v>
      </c>
      <c r="D206" s="49" t="s">
        <v>306</v>
      </c>
      <c r="E206" s="58" t="n">
        <f aca="false" ca="true" dt2D="false" dtr="false" t="normal">SUBTOTAL(9, F206:T206)</f>
        <v>17702876.717814464</v>
      </c>
      <c r="F206" s="58" t="n">
        <v>9906658.2270878</v>
      </c>
      <c r="G206" s="58" t="n"/>
      <c r="H206" s="58" t="n">
        <v>4636524.77040119</v>
      </c>
      <c r="I206" s="58" t="n"/>
      <c r="J206" s="58" t="n"/>
      <c r="K206" s="58" t="n"/>
      <c r="L206" s="58" t="n"/>
      <c r="M206" s="58" t="n"/>
      <c r="N206" s="58" t="n"/>
      <c r="O206" s="58" t="n"/>
      <c r="P206" s="58" t="n"/>
      <c r="Q206" s="58" t="n"/>
      <c r="R206" s="58" t="n">
        <v>2421130.49114</v>
      </c>
      <c r="S206" s="58" t="n">
        <v>253439.17838</v>
      </c>
      <c r="T206" s="58" t="n">
        <v>485124.050805472</v>
      </c>
      <c r="U206" s="4" t="n">
        <f aca="false" ca="false" dt2D="false" dtr="false" t="normal">COUNTIF(F206:Q206, "&gt;0")</f>
        <v>2</v>
      </c>
      <c r="V206" s="4" t="n">
        <f aca="false" ca="false" dt2D="false" dtr="false" t="normal">COUNTIF(R206:T206, "&gt;0")</f>
        <v>3</v>
      </c>
      <c r="W206" s="4" t="n">
        <f aca="false" ca="false" dt2D="false" dtr="false" t="normal">+U206+V206</f>
        <v>5</v>
      </c>
    </row>
    <row customHeight="true" ht="12.75" outlineLevel="0" r="207">
      <c r="A207" s="49" t="n">
        <f aca="false" ca="false" dt2D="false" dtr="false" t="normal">+A206+1</f>
        <v>195</v>
      </c>
      <c r="B207" s="49" t="n">
        <f aca="false" ca="false" dt2D="false" dtr="false" t="normal">+B206+1</f>
        <v>195</v>
      </c>
      <c r="C207" s="50" t="s">
        <v>305</v>
      </c>
      <c r="D207" s="49" t="s">
        <v>307</v>
      </c>
      <c r="E207" s="58" t="n">
        <f aca="false" ca="true" dt2D="false" dtr="false" t="normal">SUBTOTAL(9, F207:T207)</f>
        <v>14673720.463155352</v>
      </c>
      <c r="F207" s="58" t="n">
        <v>8211520.41362977</v>
      </c>
      <c r="G207" s="58" t="n"/>
      <c r="H207" s="58" t="n">
        <v>3843164.55940173</v>
      </c>
      <c r="I207" s="58" t="n"/>
      <c r="J207" s="58" t="n"/>
      <c r="K207" s="58" t="n"/>
      <c r="L207" s="58" t="n"/>
      <c r="M207" s="58" t="n"/>
      <c r="N207" s="58" t="n"/>
      <c r="O207" s="58" t="n"/>
      <c r="P207" s="58" t="n"/>
      <c r="Q207" s="58" t="n"/>
      <c r="R207" s="58" t="n">
        <v>2006848.525136</v>
      </c>
      <c r="S207" s="58" t="n">
        <v>210072.956912</v>
      </c>
      <c r="T207" s="58" t="n">
        <v>402114.008075853</v>
      </c>
      <c r="U207" s="4" t="n">
        <f aca="false" ca="false" dt2D="false" dtr="false" t="normal">COUNTIF(F207:Q207, "&gt;0")</f>
        <v>2</v>
      </c>
      <c r="V207" s="4" t="n">
        <f aca="false" ca="false" dt2D="false" dtr="false" t="normal">COUNTIF(R207:T207, "&gt;0")</f>
        <v>3</v>
      </c>
      <c r="W207" s="4" t="n">
        <f aca="false" ca="false" dt2D="false" dtr="false" t="normal">+U207+V207</f>
        <v>5</v>
      </c>
    </row>
    <row customHeight="true" ht="12.75" outlineLevel="0" r="208">
      <c r="A208" s="49" t="n">
        <f aca="false" ca="false" dt2D="false" dtr="false" t="normal">+A207+1</f>
        <v>196</v>
      </c>
      <c r="B208" s="49" t="n">
        <f aca="false" ca="false" dt2D="false" dtr="false" t="normal">+B207+1</f>
        <v>196</v>
      </c>
      <c r="C208" s="50" t="s">
        <v>305</v>
      </c>
      <c r="D208" s="49" t="s">
        <v>308</v>
      </c>
      <c r="E208" s="58" t="n">
        <f aca="false" ca="true" dt2D="false" dtr="false" t="normal">SUBTOTAL(9, F208:T208)</f>
        <v>14767703.262142336</v>
      </c>
      <c r="F208" s="58" t="n">
        <v>8264113.8696895</v>
      </c>
      <c r="G208" s="58" t="n"/>
      <c r="H208" s="58" t="n">
        <v>3867779.40491191</v>
      </c>
      <c r="I208" s="58" t="n"/>
      <c r="J208" s="58" t="n"/>
      <c r="K208" s="58" t="n"/>
      <c r="L208" s="58" t="n"/>
      <c r="M208" s="58" t="n"/>
      <c r="N208" s="58" t="n"/>
      <c r="O208" s="58" t="n"/>
      <c r="P208" s="58" t="n"/>
      <c r="Q208" s="58" t="n"/>
      <c r="R208" s="58" t="n">
        <v>2019702.06436</v>
      </c>
      <c r="S208" s="58" t="n">
        <v>211418.44012</v>
      </c>
      <c r="T208" s="58" t="n">
        <v>404689.483060928</v>
      </c>
      <c r="U208" s="4" t="n">
        <f aca="false" ca="false" dt2D="false" dtr="false" t="normal">COUNTIF(F208:Q208, "&gt;0")</f>
        <v>2</v>
      </c>
      <c r="V208" s="4" t="n">
        <f aca="false" ca="false" dt2D="false" dtr="false" t="normal">COUNTIF(R208:T208, "&gt;0")</f>
        <v>3</v>
      </c>
      <c r="W208" s="4" t="n">
        <f aca="false" ca="false" dt2D="false" dtr="false" t="normal">+U208+V208</f>
        <v>5</v>
      </c>
    </row>
    <row customHeight="true" ht="12.75" outlineLevel="0" r="209">
      <c r="A209" s="49" t="n">
        <f aca="false" ca="false" dt2D="false" dtr="false" t="normal">+A208+1</f>
        <v>197</v>
      </c>
      <c r="B209" s="49" t="n">
        <f aca="false" ca="false" dt2D="false" dtr="false" t="normal">+B208+1</f>
        <v>197</v>
      </c>
      <c r="C209" s="50" t="s">
        <v>305</v>
      </c>
      <c r="D209" s="49" t="s">
        <v>309</v>
      </c>
      <c r="E209" s="58" t="n">
        <f aca="false" ca="true" dt2D="false" dtr="false" t="normal">SUBTOTAL(9, F209:T209)</f>
        <v>6540543.14775216</v>
      </c>
      <c r="F209" s="58" t="n">
        <v>4116949.786404</v>
      </c>
      <c r="G209" s="58" t="n"/>
      <c r="H209" s="58" t="n">
        <v>1181504.1452928</v>
      </c>
      <c r="I209" s="58" t="n"/>
      <c r="J209" s="58" t="n"/>
      <c r="K209" s="58" t="n"/>
      <c r="L209" s="58" t="n"/>
      <c r="M209" s="58" t="n"/>
      <c r="N209" s="58" t="n"/>
      <c r="O209" s="58" t="n"/>
      <c r="P209" s="58" t="n"/>
      <c r="Q209" s="58" t="n"/>
      <c r="R209" s="58" t="n">
        <v>948841.4856</v>
      </c>
      <c r="S209" s="58" t="n">
        <v>100542.852</v>
      </c>
      <c r="T209" s="58" t="n">
        <v>192704.87845536</v>
      </c>
      <c r="U209" s="4" t="n">
        <f aca="false" ca="false" dt2D="false" dtr="false" t="normal">COUNTIF(F209:Q209, "&gt;0")</f>
        <v>2</v>
      </c>
      <c r="V209" s="4" t="n">
        <f aca="false" ca="false" dt2D="false" dtr="false" t="normal">COUNTIF(R209:T209, "&gt;0")</f>
        <v>3</v>
      </c>
      <c r="W209" s="4" t="n">
        <f aca="false" ca="false" dt2D="false" dtr="false" t="normal">+U209+V209</f>
        <v>5</v>
      </c>
    </row>
    <row customHeight="true" ht="12.75" outlineLevel="0" r="210">
      <c r="A210" s="49" t="n">
        <f aca="false" ca="false" dt2D="false" dtr="false" t="normal">+A209+1</f>
        <v>198</v>
      </c>
      <c r="B210" s="49" t="n">
        <f aca="false" ca="false" dt2D="false" dtr="false" t="normal">+B209+1</f>
        <v>198</v>
      </c>
      <c r="C210" s="50" t="s">
        <v>305</v>
      </c>
      <c r="D210" s="49" t="s">
        <v>310</v>
      </c>
      <c r="E210" s="58" t="n">
        <f aca="false" ca="true" dt2D="false" dtr="false" t="normal">SUBTOTAL(9, F210:T210)</f>
        <v>15109404.68231709</v>
      </c>
      <c r="F210" s="58" t="n">
        <v>8455332.46310462</v>
      </c>
      <c r="G210" s="58" t="n"/>
      <c r="H210" s="58" t="n">
        <v>3957273.73535185</v>
      </c>
      <c r="I210" s="58" t="n"/>
      <c r="J210" s="58" t="n"/>
      <c r="K210" s="58" t="n"/>
      <c r="L210" s="58" t="n"/>
      <c r="M210" s="58" t="n"/>
      <c r="N210" s="58" t="n"/>
      <c r="O210" s="58" t="n"/>
      <c r="P210" s="58" t="n"/>
      <c r="Q210" s="58" t="n"/>
      <c r="R210" s="58" t="n">
        <v>2066434.79263</v>
      </c>
      <c r="S210" s="58" t="n">
        <v>216310.33021</v>
      </c>
      <c r="T210" s="58" t="n">
        <v>414053.361020624</v>
      </c>
      <c r="U210" s="4" t="n">
        <f aca="false" ca="false" dt2D="false" dtr="false" t="normal">COUNTIF(F210:Q210, "&gt;0")</f>
        <v>2</v>
      </c>
      <c r="V210" s="4" t="n">
        <f aca="false" ca="false" dt2D="false" dtr="false" t="normal">COUNTIF(R210:T210, "&gt;0")</f>
        <v>3</v>
      </c>
      <c r="W210" s="4" t="n">
        <f aca="false" ca="false" dt2D="false" dtr="false" t="normal">+U210+V210</f>
        <v>5</v>
      </c>
    </row>
    <row customHeight="true" ht="12.75" outlineLevel="0" r="211">
      <c r="A211" s="49" t="n">
        <f aca="false" ca="false" dt2D="false" dtr="false" t="normal">+A210+1</f>
        <v>199</v>
      </c>
      <c r="B211" s="49" t="n">
        <f aca="false" ca="false" dt2D="false" dtr="false" t="normal">+B210+1</f>
        <v>199</v>
      </c>
      <c r="C211" s="50" t="s">
        <v>305</v>
      </c>
      <c r="D211" s="49" t="s">
        <v>311</v>
      </c>
      <c r="E211" s="58" t="n">
        <f aca="false" ca="true" dt2D="false" dtr="false" t="normal">SUBTOTAL(9, F211:T211)</f>
        <v>13674616.520117342</v>
      </c>
      <c r="F211" s="58" t="n">
        <v>7652414.59965473</v>
      </c>
      <c r="G211" s="58" t="n"/>
      <c r="H211" s="58" t="n">
        <v>3581491.2588449</v>
      </c>
      <c r="I211" s="58" t="n"/>
      <c r="J211" s="58" t="n"/>
      <c r="K211" s="58" t="n"/>
      <c r="L211" s="58" t="n"/>
      <c r="M211" s="58" t="n"/>
      <c r="N211" s="58" t="n"/>
      <c r="O211" s="58" t="n"/>
      <c r="P211" s="58" t="n"/>
      <c r="Q211" s="58" t="n"/>
      <c r="R211" s="58" t="n">
        <v>1870206.26869</v>
      </c>
      <c r="S211" s="58" t="n">
        <v>195769.51423</v>
      </c>
      <c r="T211" s="58" t="n">
        <v>374734.878697712</v>
      </c>
      <c r="U211" s="4" t="n">
        <f aca="false" ca="false" dt2D="false" dtr="false" t="normal">COUNTIF(F211:Q211, "&gt;0")</f>
        <v>2</v>
      </c>
      <c r="V211" s="4" t="n">
        <f aca="false" ca="false" dt2D="false" dtr="false" t="normal">COUNTIF(R211:T211, "&gt;0")</f>
        <v>3</v>
      </c>
      <c r="W211" s="4" t="n">
        <f aca="false" ca="false" dt2D="false" dtr="false" t="normal">+U211+V211</f>
        <v>5</v>
      </c>
    </row>
    <row customFormat="true" customHeight="true" ht="12.75" outlineLevel="0" r="212" s="0">
      <c r="A212" s="49" t="n">
        <f aca="false" ca="false" dt2D="false" dtr="false" t="normal">+A211+1</f>
        <v>200</v>
      </c>
      <c r="B212" s="49" t="n">
        <f aca="false" ca="false" dt2D="false" dtr="false" t="normal">+B211+1</f>
        <v>200</v>
      </c>
      <c r="C212" s="50" t="s">
        <v>312</v>
      </c>
      <c r="D212" s="50" t="s">
        <v>313</v>
      </c>
      <c r="E212" s="58" t="n">
        <f aca="false" ca="false" dt2D="false" dtr="false" t="normal">SUM(F212:T212)</f>
        <v>4233749.75</v>
      </c>
      <c r="F212" s="58" t="n"/>
      <c r="G212" s="58" t="n"/>
      <c r="H212" s="58" t="n"/>
      <c r="I212" s="58" t="n"/>
      <c r="J212" s="58" t="n"/>
      <c r="K212" s="58" t="n"/>
      <c r="L212" s="58" t="n"/>
      <c r="M212" s="58" t="n"/>
      <c r="N212" s="58" t="n"/>
      <c r="O212" s="58" t="n"/>
      <c r="P212" s="58" t="n"/>
      <c r="Q212" s="58" t="n">
        <v>4233749.75</v>
      </c>
      <c r="R212" s="58" t="n"/>
      <c r="S212" s="58" t="n"/>
      <c r="T212" s="58" t="n"/>
      <c r="U212" s="4" t="n">
        <f aca="false" ca="false" dt2D="false" dtr="false" t="normal">COUNTIF(F212:Q212, "&gt;0")</f>
        <v>1</v>
      </c>
      <c r="V212" s="4" t="n">
        <f aca="false" ca="false" dt2D="false" dtr="false" t="normal">COUNTIF(R212:T212, "&gt;0")</f>
        <v>0</v>
      </c>
      <c r="W212" s="4" t="n">
        <f aca="false" ca="false" dt2D="false" dtr="false" t="normal">+U212+V212</f>
        <v>1</v>
      </c>
    </row>
    <row customFormat="true" customHeight="true" ht="12.75" outlineLevel="0" r="213" s="0">
      <c r="A213" s="49" t="n">
        <f aca="false" ca="false" dt2D="false" dtr="false" t="normal">+A212+1</f>
        <v>201</v>
      </c>
      <c r="B213" s="49" t="n">
        <f aca="false" ca="false" dt2D="false" dtr="false" t="normal">+B212+1</f>
        <v>201</v>
      </c>
      <c r="C213" s="50" t="s">
        <v>312</v>
      </c>
      <c r="D213" s="50" t="s">
        <v>314</v>
      </c>
      <c r="E213" s="58" t="n">
        <f aca="false" ca="false" dt2D="false" dtr="false" t="normal">SUM(F213:T213)</f>
        <v>135258.77</v>
      </c>
      <c r="F213" s="58" t="n"/>
      <c r="G213" s="58" t="n"/>
      <c r="H213" s="58" t="n">
        <v>135258.77</v>
      </c>
      <c r="I213" s="58" t="n"/>
      <c r="J213" s="58" t="n"/>
      <c r="K213" s="58" t="n"/>
      <c r="L213" s="58" t="n"/>
      <c r="M213" s="58" t="n"/>
      <c r="N213" s="58" t="n"/>
      <c r="O213" s="58" t="n"/>
      <c r="P213" s="58" t="n"/>
      <c r="Q213" s="58" t="n"/>
      <c r="R213" s="58" t="n"/>
      <c r="S213" s="58" t="n"/>
      <c r="T213" s="58" t="n"/>
      <c r="U213" s="4" t="n">
        <f aca="false" ca="false" dt2D="false" dtr="false" t="normal">COUNTIF(F213:Q213, "&gt;0")</f>
        <v>1</v>
      </c>
      <c r="V213" s="4" t="n">
        <f aca="false" ca="false" dt2D="false" dtr="false" t="normal">COUNTIF(R213:T213, "&gt;0")</f>
        <v>0</v>
      </c>
      <c r="W213" s="4" t="n">
        <f aca="false" ca="false" dt2D="false" dtr="false" t="normal">+U213+V213</f>
        <v>1</v>
      </c>
    </row>
    <row customFormat="true" customHeight="true" ht="12.75" outlineLevel="0" r="214" s="0">
      <c r="A214" s="49" t="n">
        <f aca="false" ca="false" dt2D="false" dtr="false" t="normal">+A213+1</f>
        <v>202</v>
      </c>
      <c r="B214" s="49" t="n">
        <f aca="false" ca="false" dt2D="false" dtr="false" t="normal">+B213+1</f>
        <v>202</v>
      </c>
      <c r="C214" s="50" t="s">
        <v>312</v>
      </c>
      <c r="D214" s="50" t="s">
        <v>315</v>
      </c>
      <c r="E214" s="58" t="n">
        <f aca="false" ca="false" dt2D="false" dtr="false" t="normal">SUM(F214:T214)</f>
        <v>11368563.61</v>
      </c>
      <c r="F214" s="58" t="n">
        <v>2788532.68</v>
      </c>
      <c r="G214" s="58" t="n"/>
      <c r="H214" s="58" t="n">
        <v>452723.07</v>
      </c>
      <c r="I214" s="58" t="n">
        <v>1566144.81</v>
      </c>
      <c r="J214" s="58" t="n"/>
      <c r="K214" s="58" t="n"/>
      <c r="L214" s="58" t="n"/>
      <c r="M214" s="58" t="n"/>
      <c r="N214" s="58" t="n"/>
      <c r="O214" s="58" t="n"/>
      <c r="P214" s="58" t="n"/>
      <c r="Q214" s="58" t="n">
        <v>6561163.05</v>
      </c>
      <c r="R214" s="58" t="n"/>
      <c r="S214" s="58" t="n"/>
      <c r="T214" s="58" t="n"/>
      <c r="U214" s="4" t="n">
        <f aca="false" ca="false" dt2D="false" dtr="false" t="normal">COUNTIF(F214:Q214, "&gt;0")</f>
        <v>4</v>
      </c>
      <c r="V214" s="4" t="n">
        <f aca="false" ca="false" dt2D="false" dtr="false" t="normal">COUNTIF(R214:T214, "&gt;0")</f>
        <v>0</v>
      </c>
      <c r="W214" s="4" t="n">
        <f aca="false" ca="false" dt2D="false" dtr="false" t="normal">+U214+V214</f>
        <v>4</v>
      </c>
    </row>
    <row customFormat="true" customHeight="true" ht="12.75" outlineLevel="0" r="215" s="0">
      <c r="A215" s="49" t="n">
        <f aca="false" ca="false" dt2D="false" dtr="false" t="normal">+A214+1</f>
        <v>203</v>
      </c>
      <c r="B215" s="49" t="n">
        <f aca="false" ca="false" dt2D="false" dtr="false" t="normal">+B214+1</f>
        <v>203</v>
      </c>
      <c r="C215" s="50" t="s">
        <v>316</v>
      </c>
      <c r="D215" s="50" t="s">
        <v>317</v>
      </c>
      <c r="E215" s="58" t="n">
        <f aca="false" ca="false" dt2D="false" dtr="false" t="normal">SUM(F215:T215)</f>
        <v>8354968.359999999</v>
      </c>
      <c r="F215" s="58" t="n"/>
      <c r="G215" s="58" t="n"/>
      <c r="H215" s="58" t="n"/>
      <c r="I215" s="58" t="n"/>
      <c r="J215" s="58" t="n"/>
      <c r="K215" s="58" t="n"/>
      <c r="L215" s="58" t="n"/>
      <c r="M215" s="58" t="n"/>
      <c r="N215" s="58" t="n">
        <v>4805741.35</v>
      </c>
      <c r="O215" s="58" t="n"/>
      <c r="P215" s="58" t="n"/>
      <c r="Q215" s="58" t="n">
        <v>3549227.01</v>
      </c>
      <c r="R215" s="58" t="n"/>
      <c r="S215" s="58" t="n"/>
      <c r="T215" s="58" t="n"/>
      <c r="U215" s="4" t="n">
        <f aca="false" ca="false" dt2D="false" dtr="false" t="normal">COUNTIF(F215:Q215, "&gt;0")</f>
        <v>2</v>
      </c>
      <c r="V215" s="4" t="n">
        <f aca="false" ca="false" dt2D="false" dtr="false" t="normal">COUNTIF(R215:T215, "&gt;0")</f>
        <v>0</v>
      </c>
      <c r="W215" s="4" t="n">
        <f aca="false" ca="false" dt2D="false" dtr="false" t="normal">+U215+V215</f>
        <v>2</v>
      </c>
    </row>
    <row customFormat="true" customHeight="true" ht="12.75" outlineLevel="0" r="216" s="0">
      <c r="A216" s="49" t="n">
        <f aca="false" ca="false" dt2D="false" dtr="false" t="normal">+A215+1</f>
        <v>204</v>
      </c>
      <c r="B216" s="49" t="n">
        <f aca="false" ca="false" dt2D="false" dtr="false" t="normal">+B215+1</f>
        <v>204</v>
      </c>
      <c r="C216" s="50" t="s">
        <v>312</v>
      </c>
      <c r="D216" s="50" t="s">
        <v>318</v>
      </c>
      <c r="E216" s="58" t="n">
        <f aca="false" ca="false" dt2D="false" dtr="false" t="normal">SUM(F216:T216)</f>
        <v>3266743.4</v>
      </c>
      <c r="F216" s="58" t="n"/>
      <c r="G216" s="58" t="n"/>
      <c r="H216" s="58" t="n"/>
      <c r="I216" s="58" t="n"/>
      <c r="J216" s="58" t="n"/>
      <c r="K216" s="58" t="n"/>
      <c r="L216" s="58" t="n"/>
      <c r="M216" s="58" t="n"/>
      <c r="N216" s="58" t="n"/>
      <c r="O216" s="58" t="n"/>
      <c r="P216" s="58" t="n"/>
      <c r="Q216" s="58" t="n">
        <v>3266743.4</v>
      </c>
      <c r="R216" s="58" t="n"/>
      <c r="S216" s="58" t="n"/>
      <c r="T216" s="58" t="n"/>
      <c r="U216" s="4" t="n">
        <f aca="false" ca="false" dt2D="false" dtr="false" t="normal">COUNTIF(F216:Q216, "&gt;0")</f>
        <v>1</v>
      </c>
      <c r="V216" s="4" t="n">
        <f aca="false" ca="false" dt2D="false" dtr="false" t="normal">COUNTIF(R216:T216, "&gt;0")</f>
        <v>0</v>
      </c>
      <c r="W216" s="4" t="n">
        <f aca="false" ca="false" dt2D="false" dtr="false" t="normal">+U216+V216</f>
        <v>1</v>
      </c>
    </row>
    <row customFormat="true" customHeight="true" ht="12.75" outlineLevel="0" r="217" s="0">
      <c r="A217" s="49" t="n">
        <f aca="false" ca="false" dt2D="false" dtr="false" t="normal">+A216+1</f>
        <v>205</v>
      </c>
      <c r="B217" s="49" t="n">
        <f aca="false" ca="false" dt2D="false" dtr="false" t="normal">+B216+1</f>
        <v>205</v>
      </c>
      <c r="C217" s="50" t="s">
        <v>312</v>
      </c>
      <c r="D217" s="50" t="s">
        <v>319</v>
      </c>
      <c r="E217" s="58" t="n">
        <f aca="false" ca="false" dt2D="false" dtr="false" t="normal">SUM(F217:T217)</f>
        <v>3516641.0799999996</v>
      </c>
      <c r="F217" s="58" t="n"/>
      <c r="G217" s="58" t="n"/>
      <c r="H217" s="58" t="n"/>
      <c r="I217" s="58" t="n">
        <v>674481.82</v>
      </c>
      <c r="J217" s="58" t="n"/>
      <c r="K217" s="58" t="n"/>
      <c r="L217" s="58" t="n"/>
      <c r="M217" s="58" t="n"/>
      <c r="N217" s="58" t="n"/>
      <c r="O217" s="58" t="n"/>
      <c r="P217" s="58" t="n"/>
      <c r="Q217" s="58" t="n">
        <v>2842159.26</v>
      </c>
      <c r="R217" s="58" t="n"/>
      <c r="S217" s="58" t="n"/>
      <c r="T217" s="58" t="n"/>
      <c r="U217" s="4" t="n">
        <f aca="false" ca="false" dt2D="false" dtr="false" t="normal">COUNTIF(F217:Q217, "&gt;0")</f>
        <v>2</v>
      </c>
      <c r="V217" s="4" t="n">
        <f aca="false" ca="false" dt2D="false" dtr="false" t="normal">COUNTIF(R217:T217, "&gt;0")</f>
        <v>0</v>
      </c>
      <c r="W217" s="4" t="n">
        <f aca="false" ca="false" dt2D="false" dtr="false" t="normal">+U217+V217</f>
        <v>2</v>
      </c>
    </row>
    <row customFormat="true" customHeight="true" ht="12.75" outlineLevel="0" r="218" s="0">
      <c r="A218" s="49" t="n">
        <f aca="false" ca="false" dt2D="false" dtr="false" t="normal">+A217+1</f>
        <v>206</v>
      </c>
      <c r="B218" s="49" t="n">
        <f aca="false" ca="false" dt2D="false" dtr="false" t="normal">+B217+1</f>
        <v>206</v>
      </c>
      <c r="C218" s="50" t="s">
        <v>320</v>
      </c>
      <c r="D218" s="49" t="s">
        <v>321</v>
      </c>
      <c r="E218" s="58" t="n">
        <f aca="false" ca="false" dt2D="false" dtr="false" t="normal">SUM(F218:T218)</f>
        <v>23847436.48</v>
      </c>
      <c r="F218" s="58" t="n"/>
      <c r="G218" s="58" t="n"/>
      <c r="H218" s="58" t="n">
        <v>4273778.88</v>
      </c>
      <c r="I218" s="58" t="n">
        <v>2760799.29</v>
      </c>
      <c r="J218" s="58" t="n">
        <v>1705206.12</v>
      </c>
      <c r="K218" s="58" t="n"/>
      <c r="L218" s="58" t="n"/>
      <c r="M218" s="58" t="n"/>
      <c r="N218" s="58" t="n"/>
      <c r="O218" s="58" t="n"/>
      <c r="P218" s="58" t="n"/>
      <c r="Q218" s="58" t="n">
        <v>11439666.31</v>
      </c>
      <c r="R218" s="58" t="n">
        <v>2988227.81</v>
      </c>
      <c r="S218" s="58" t="n">
        <v>238474.36</v>
      </c>
      <c r="T218" s="58" t="n">
        <v>441283.71</v>
      </c>
      <c r="U218" s="4" t="n">
        <f aca="false" ca="false" dt2D="false" dtr="false" t="normal">COUNTIF(F218:Q218, "&gt;0")</f>
        <v>4</v>
      </c>
      <c r="V218" s="4" t="n">
        <f aca="false" ca="false" dt2D="false" dtr="false" t="normal">COUNTIF(R218:T218, "&gt;0")</f>
        <v>3</v>
      </c>
      <c r="W218" s="4" t="n">
        <f aca="false" ca="false" dt2D="false" dtr="false" t="normal">+U218+V218</f>
        <v>7</v>
      </c>
    </row>
    <row customFormat="true" customHeight="true" ht="12.75" outlineLevel="0" r="219" s="0">
      <c r="A219" s="49" t="n">
        <f aca="false" ca="false" dt2D="false" dtr="false" t="normal">+A218+1</f>
        <v>207</v>
      </c>
      <c r="B219" s="49" t="n">
        <f aca="false" ca="false" dt2D="false" dtr="false" t="normal">+B218+1</f>
        <v>207</v>
      </c>
      <c r="C219" s="50" t="s">
        <v>320</v>
      </c>
      <c r="D219" s="49" t="s">
        <v>322</v>
      </c>
      <c r="E219" s="58" t="n">
        <f aca="false" ca="false" dt2D="false" dtr="false" t="normal">SUM(F219:T219)</f>
        <v>943461.76</v>
      </c>
      <c r="F219" s="58" t="n"/>
      <c r="G219" s="58" t="n"/>
      <c r="H219" s="58" t="n"/>
      <c r="I219" s="58" t="n"/>
      <c r="J219" s="58" t="n">
        <v>637057.45</v>
      </c>
      <c r="K219" s="58" t="n"/>
      <c r="L219" s="58" t="n"/>
      <c r="M219" s="58" t="n"/>
      <c r="N219" s="58" t="n"/>
      <c r="O219" s="58" t="n"/>
      <c r="P219" s="58" t="n"/>
      <c r="Q219" s="58" t="n"/>
      <c r="R219" s="58" t="n">
        <v>283038.53</v>
      </c>
      <c r="S219" s="58" t="n">
        <v>9434.62</v>
      </c>
      <c r="T219" s="58" t="n">
        <v>13931.16</v>
      </c>
      <c r="U219" s="4" t="n">
        <f aca="false" ca="false" dt2D="false" dtr="false" t="normal">COUNTIF(F219:Q219, "&gt;0")</f>
        <v>1</v>
      </c>
      <c r="V219" s="4" t="n">
        <f aca="false" ca="false" dt2D="false" dtr="false" t="normal">COUNTIF(R219:T219, "&gt;0")</f>
        <v>3</v>
      </c>
      <c r="W219" s="4" t="n">
        <f aca="false" ca="false" dt2D="false" dtr="false" t="normal">+U219+V219</f>
        <v>4</v>
      </c>
    </row>
    <row customHeight="true" ht="12.75" outlineLevel="0" r="220">
      <c r="A220" s="49" t="n">
        <f aca="false" ca="false" dt2D="false" dtr="false" t="normal">+A219+1</f>
        <v>208</v>
      </c>
      <c r="B220" s="49" t="n">
        <f aca="false" ca="false" dt2D="false" dtr="false" t="normal">+B219+1</f>
        <v>208</v>
      </c>
      <c r="C220" s="50" t="s">
        <v>320</v>
      </c>
      <c r="D220" s="49" t="s">
        <v>323</v>
      </c>
      <c r="E220" s="58" t="n">
        <f aca="false" ca="false" dt2D="false" dtr="false" t="normal">SUM(F220:T220)</f>
        <v>256698.63</v>
      </c>
      <c r="F220" s="58" t="n"/>
      <c r="G220" s="58" t="n"/>
      <c r="H220" s="58" t="n"/>
      <c r="I220" s="58" t="n"/>
      <c r="J220" s="58" t="n">
        <v>173331.64</v>
      </c>
      <c r="K220" s="58" t="n"/>
      <c r="L220" s="58" t="n"/>
      <c r="M220" s="58" t="n"/>
      <c r="N220" s="58" t="n"/>
      <c r="O220" s="58" t="n"/>
      <c r="P220" s="58" t="n"/>
      <c r="Q220" s="58" t="n"/>
      <c r="R220" s="58" t="n">
        <v>77009.59</v>
      </c>
      <c r="S220" s="58" t="n">
        <v>2566.99</v>
      </c>
      <c r="T220" s="58" t="n">
        <v>3790.41</v>
      </c>
      <c r="U220" s="4" t="n">
        <f aca="false" ca="false" dt2D="false" dtr="false" t="normal">COUNTIF(F220:Q220, "&gt;0")</f>
        <v>1</v>
      </c>
      <c r="V220" s="4" t="n">
        <f aca="false" ca="false" dt2D="false" dtr="false" t="normal">COUNTIF(R220:T220, "&gt;0")</f>
        <v>3</v>
      </c>
      <c r="W220" s="4" t="n">
        <f aca="false" ca="false" dt2D="false" dtr="false" t="normal">+U220+V220</f>
        <v>4</v>
      </c>
    </row>
    <row customHeight="true" ht="12.75" outlineLevel="0" r="221">
      <c r="A221" s="49" t="n">
        <f aca="false" ca="false" dt2D="false" dtr="false" t="normal">+A220+1</f>
        <v>209</v>
      </c>
      <c r="B221" s="49" t="n">
        <f aca="false" ca="false" dt2D="false" dtr="false" t="normal">+B220+1</f>
        <v>209</v>
      </c>
      <c r="C221" s="50" t="s">
        <v>320</v>
      </c>
      <c r="D221" s="49" t="s">
        <v>324</v>
      </c>
      <c r="E221" s="58" t="n">
        <f aca="false" ca="false" dt2D="false" dtr="false" t="normal">SUM(F221:T221)</f>
        <v>1716627.7100000002</v>
      </c>
      <c r="F221" s="58" t="n"/>
      <c r="G221" s="58" t="n"/>
      <c r="H221" s="58" t="n"/>
      <c r="I221" s="58" t="n">
        <v>1444707.01</v>
      </c>
      <c r="J221" s="58" t="n"/>
      <c r="K221" s="58" t="n"/>
      <c r="L221" s="58" t="n"/>
      <c r="M221" s="58" t="n"/>
      <c r="N221" s="58" t="n"/>
      <c r="O221" s="58" t="n"/>
      <c r="P221" s="58" t="n"/>
      <c r="Q221" s="58" t="n"/>
      <c r="R221" s="58" t="n">
        <v>223161.6</v>
      </c>
      <c r="S221" s="58" t="n">
        <v>17166.28</v>
      </c>
      <c r="T221" s="58" t="n">
        <v>31592.82</v>
      </c>
      <c r="U221" s="4" t="n">
        <f aca="false" ca="false" dt2D="false" dtr="false" t="normal">COUNTIF(F221:Q221, "&gt;0")</f>
        <v>1</v>
      </c>
      <c r="V221" s="4" t="n">
        <f aca="false" ca="false" dt2D="false" dtr="false" t="normal">COUNTIF(R221:T221, "&gt;0")</f>
        <v>3</v>
      </c>
      <c r="W221" s="4" t="n">
        <f aca="false" ca="false" dt2D="false" dtr="false" t="normal">+U221+V221</f>
        <v>4</v>
      </c>
    </row>
    <row customHeight="true" ht="12.75" outlineLevel="0" r="222">
      <c r="A222" s="49" t="n">
        <f aca="false" ca="false" dt2D="false" dtr="false" t="normal">+A221+1</f>
        <v>210</v>
      </c>
      <c r="B222" s="49" t="n">
        <f aca="false" ca="false" dt2D="false" dtr="false" t="normal">+B221+1</f>
        <v>210</v>
      </c>
      <c r="C222" s="50" t="s">
        <v>325</v>
      </c>
      <c r="D222" s="49" t="s">
        <v>326</v>
      </c>
      <c r="E222" s="58" t="n">
        <f aca="false" ca="false" dt2D="false" dtr="false" t="normal">SUM(F222:T222)</f>
        <v>1493032.7</v>
      </c>
      <c r="F222" s="58" t="n"/>
      <c r="G222" s="58" t="n"/>
      <c r="H222" s="58" t="n"/>
      <c r="I222" s="58" t="n"/>
      <c r="J222" s="58" t="n">
        <v>1493032.7</v>
      </c>
      <c r="K222" s="58" t="n"/>
      <c r="L222" s="58" t="n"/>
      <c r="M222" s="58" t="n"/>
      <c r="N222" s="58" t="n"/>
      <c r="O222" s="58" t="n"/>
      <c r="P222" s="58" t="n"/>
      <c r="Q222" s="58" t="n"/>
      <c r="R222" s="58" t="n"/>
      <c r="S222" s="58" t="n"/>
      <c r="T222" s="58" t="n"/>
      <c r="U222" s="4" t="n">
        <f aca="false" ca="false" dt2D="false" dtr="false" t="normal">COUNTIF(F222:Q222, "&gt;0")</f>
        <v>1</v>
      </c>
      <c r="V222" s="4" t="n">
        <f aca="false" ca="false" dt2D="false" dtr="false" t="normal">COUNTIF(R222:T222, "&gt;0")</f>
        <v>0</v>
      </c>
      <c r="W222" s="4" t="n">
        <f aca="false" ca="false" dt2D="false" dtr="false" t="normal">+U222+V222</f>
        <v>1</v>
      </c>
    </row>
    <row customHeight="true" ht="12.75" outlineLevel="0" r="223">
      <c r="A223" s="49" t="n">
        <f aca="false" ca="false" dt2D="false" dtr="false" t="normal">+A222+1</f>
        <v>211</v>
      </c>
      <c r="B223" s="49" t="n">
        <f aca="false" ca="false" dt2D="false" dtr="false" t="normal">+B222+1</f>
        <v>211</v>
      </c>
      <c r="C223" s="50" t="s">
        <v>327</v>
      </c>
      <c r="D223" s="49" t="s">
        <v>328</v>
      </c>
      <c r="E223" s="58" t="n">
        <f aca="false" ca="false" dt2D="false" dtr="false" t="normal">SUM(F223:T223)</f>
        <v>913157.7299999999</v>
      </c>
      <c r="F223" s="58" t="n"/>
      <c r="G223" s="58" t="n"/>
      <c r="H223" s="58" t="n"/>
      <c r="I223" s="58" t="n"/>
      <c r="J223" s="58" t="n">
        <v>616595.14</v>
      </c>
      <c r="K223" s="58" t="n"/>
      <c r="L223" s="58" t="n"/>
      <c r="M223" s="58" t="n"/>
      <c r="N223" s="58" t="n"/>
      <c r="O223" s="58" t="n"/>
      <c r="P223" s="58" t="n"/>
      <c r="Q223" s="58" t="n"/>
      <c r="R223" s="58" t="n">
        <v>273947.32</v>
      </c>
      <c r="S223" s="58" t="n">
        <v>9131.58</v>
      </c>
      <c r="T223" s="58" t="n">
        <v>13483.69</v>
      </c>
      <c r="U223" s="4" t="n">
        <f aca="false" ca="false" dt2D="false" dtr="false" t="normal">COUNTIF(F223:Q223, "&gt;0")</f>
        <v>1</v>
      </c>
      <c r="V223" s="4" t="n">
        <f aca="false" ca="false" dt2D="false" dtr="false" t="normal">COUNTIF(R223:T223, "&gt;0")</f>
        <v>3</v>
      </c>
      <c r="W223" s="4" t="n">
        <f aca="false" ca="false" dt2D="false" dtr="false" t="normal">+U223+V223</f>
        <v>4</v>
      </c>
    </row>
    <row customHeight="true" ht="12.75" outlineLevel="0" r="224">
      <c r="A224" s="49" t="n">
        <f aca="false" ca="false" dt2D="false" dtr="false" t="normal">+A223+1</f>
        <v>212</v>
      </c>
      <c r="B224" s="49" t="n">
        <f aca="false" ca="false" dt2D="false" dtr="false" t="normal">+B223+1</f>
        <v>212</v>
      </c>
      <c r="C224" s="50" t="s">
        <v>325</v>
      </c>
      <c r="D224" s="49" t="s">
        <v>329</v>
      </c>
      <c r="E224" s="58" t="n">
        <f aca="false" ca="false" dt2D="false" dtr="false" t="normal">SUM(F224:T224)</f>
        <v>532254.96</v>
      </c>
      <c r="F224" s="58" t="n"/>
      <c r="G224" s="58" t="n"/>
      <c r="H224" s="58" t="n"/>
      <c r="I224" s="58" t="n"/>
      <c r="J224" s="58" t="n">
        <v>532254.96</v>
      </c>
      <c r="K224" s="58" t="n"/>
      <c r="L224" s="58" t="n"/>
      <c r="M224" s="58" t="n"/>
      <c r="N224" s="58" t="n"/>
      <c r="O224" s="58" t="n"/>
      <c r="P224" s="58" t="n"/>
      <c r="Q224" s="58" t="n"/>
      <c r="R224" s="58" t="n"/>
      <c r="S224" s="58" t="n"/>
      <c r="T224" s="58" t="n"/>
      <c r="U224" s="4" t="n">
        <f aca="false" ca="false" dt2D="false" dtr="false" t="normal">COUNTIF(F224:Q224, "&gt;0")</f>
        <v>1</v>
      </c>
      <c r="V224" s="4" t="n">
        <f aca="false" ca="false" dt2D="false" dtr="false" t="normal">COUNTIF(R224:T224, "&gt;0")</f>
        <v>0</v>
      </c>
      <c r="W224" s="4" t="n">
        <f aca="false" ca="false" dt2D="false" dtr="false" t="normal">+U224+V224</f>
        <v>1</v>
      </c>
    </row>
    <row customHeight="true" ht="12.75" outlineLevel="0" r="225">
      <c r="A225" s="49" t="n">
        <f aca="false" ca="false" dt2D="false" dtr="false" t="normal">+A224+1</f>
        <v>213</v>
      </c>
      <c r="B225" s="49" t="n">
        <f aca="false" ca="false" dt2D="false" dtr="false" t="normal">+B224+1</f>
        <v>213</v>
      </c>
      <c r="C225" s="50" t="s">
        <v>325</v>
      </c>
      <c r="D225" s="49" t="s">
        <v>330</v>
      </c>
      <c r="E225" s="58" t="n">
        <f aca="false" ca="false" dt2D="false" dtr="false" t="normal">SUM(F225:T225)</f>
        <v>525246.36</v>
      </c>
      <c r="F225" s="58" t="n"/>
      <c r="G225" s="58" t="n"/>
      <c r="H225" s="58" t="n"/>
      <c r="I225" s="58" t="n"/>
      <c r="J225" s="58" t="n">
        <v>525246.36</v>
      </c>
      <c r="K225" s="58" t="n"/>
      <c r="L225" s="58" t="n"/>
      <c r="M225" s="58" t="n"/>
      <c r="N225" s="58" t="n"/>
      <c r="O225" s="58" t="n"/>
      <c r="P225" s="58" t="n"/>
      <c r="Q225" s="58" t="n"/>
      <c r="R225" s="58" t="n"/>
      <c r="S225" s="58" t="n"/>
      <c r="T225" s="58" t="n"/>
      <c r="U225" s="4" t="n">
        <f aca="false" ca="false" dt2D="false" dtr="false" t="normal">COUNTIF(F225:Q225, "&gt;0")</f>
        <v>1</v>
      </c>
      <c r="V225" s="4" t="n">
        <f aca="false" ca="false" dt2D="false" dtr="false" t="normal">COUNTIF(R225:T225, "&gt;0")</f>
        <v>0</v>
      </c>
      <c r="W225" s="4" t="n">
        <f aca="false" ca="false" dt2D="false" dtr="false" t="normal">+U225+V225</f>
        <v>1</v>
      </c>
    </row>
    <row customHeight="true" ht="12.75" outlineLevel="0" r="226">
      <c r="A226" s="49" t="n">
        <f aca="false" ca="false" dt2D="false" dtr="false" t="normal">+A225+1</f>
        <v>214</v>
      </c>
      <c r="B226" s="49" t="n">
        <f aca="false" ca="false" dt2D="false" dtr="false" t="normal">+B225+1</f>
        <v>214</v>
      </c>
      <c r="C226" s="50" t="s">
        <v>325</v>
      </c>
      <c r="D226" s="49" t="s">
        <v>331</v>
      </c>
      <c r="E226" s="58" t="n">
        <f aca="false" ca="false" dt2D="false" dtr="false" t="normal">SUM(F226:T226)</f>
        <v>471982.87</v>
      </c>
      <c r="F226" s="58" t="n"/>
      <c r="G226" s="58" t="n"/>
      <c r="H226" s="58" t="n"/>
      <c r="I226" s="58" t="n"/>
      <c r="J226" s="58" t="n">
        <v>471982.87</v>
      </c>
      <c r="K226" s="58" t="n"/>
      <c r="L226" s="58" t="n"/>
      <c r="M226" s="58" t="n"/>
      <c r="N226" s="58" t="n"/>
      <c r="O226" s="58" t="n"/>
      <c r="P226" s="58" t="n"/>
      <c r="Q226" s="58" t="n"/>
      <c r="R226" s="58" t="n"/>
      <c r="S226" s="58" t="n"/>
      <c r="T226" s="58" t="n"/>
      <c r="U226" s="4" t="n">
        <f aca="false" ca="false" dt2D="false" dtr="false" t="normal">COUNTIF(F226:Q226, "&gt;0")</f>
        <v>1</v>
      </c>
      <c r="V226" s="4" t="n">
        <f aca="false" ca="false" dt2D="false" dtr="false" t="normal">COUNTIF(R226:T226, "&gt;0")</f>
        <v>0</v>
      </c>
      <c r="W226" s="4" t="n">
        <f aca="false" ca="false" dt2D="false" dtr="false" t="normal">+U226+V226</f>
        <v>1</v>
      </c>
    </row>
    <row customHeight="true" ht="12.75" outlineLevel="0" r="227">
      <c r="A227" s="49" t="n">
        <f aca="false" ca="false" dt2D="false" dtr="false" t="normal">+A226+1</f>
        <v>215</v>
      </c>
      <c r="B227" s="49" t="n">
        <f aca="false" ca="false" dt2D="false" dtr="false" t="normal">+B226+1</f>
        <v>215</v>
      </c>
      <c r="C227" s="50" t="s">
        <v>327</v>
      </c>
      <c r="D227" s="49" t="s">
        <v>332</v>
      </c>
      <c r="E227" s="58" t="n">
        <f aca="false" ca="false" dt2D="false" dtr="false" t="normal">SUM(F227:T227)</f>
        <v>2911878.5599999996</v>
      </c>
      <c r="F227" s="58" t="n"/>
      <c r="G227" s="58" t="n"/>
      <c r="H227" s="58" t="n"/>
      <c r="I227" s="58" t="n"/>
      <c r="J227" s="58" t="n">
        <v>1966199.4</v>
      </c>
      <c r="K227" s="58" t="n"/>
      <c r="L227" s="58" t="n"/>
      <c r="M227" s="58" t="n"/>
      <c r="N227" s="58" t="n"/>
      <c r="O227" s="58" t="n"/>
      <c r="P227" s="58" t="n"/>
      <c r="Q227" s="58" t="n"/>
      <c r="R227" s="58" t="n">
        <v>873563.57</v>
      </c>
      <c r="S227" s="58" t="n">
        <v>29118.79</v>
      </c>
      <c r="T227" s="58" t="n">
        <v>42996.8</v>
      </c>
      <c r="U227" s="4" t="n">
        <f aca="false" ca="false" dt2D="false" dtr="false" t="normal">COUNTIF(F227:Q227, "&gt;0")</f>
        <v>1</v>
      </c>
      <c r="V227" s="4" t="n">
        <f aca="false" ca="false" dt2D="false" dtr="false" t="normal">COUNTIF(R227:T227, "&gt;0")</f>
        <v>3</v>
      </c>
      <c r="W227" s="4" t="n">
        <f aca="false" ca="false" dt2D="false" dtr="false" t="normal">+U227+V227</f>
        <v>4</v>
      </c>
    </row>
    <row customHeight="true" ht="12.75" outlineLevel="0" r="228">
      <c r="A228" s="49" t="n">
        <f aca="false" ca="false" dt2D="false" dtr="false" t="normal">+A227+1</f>
        <v>216</v>
      </c>
      <c r="B228" s="49" t="n">
        <f aca="false" ca="false" dt2D="false" dtr="false" t="normal">+B227+1</f>
        <v>216</v>
      </c>
      <c r="C228" s="50" t="s">
        <v>327</v>
      </c>
      <c r="D228" s="49" t="s">
        <v>333</v>
      </c>
      <c r="E228" s="58" t="n">
        <f aca="false" ca="false" dt2D="false" dtr="false" t="normal">SUM(F228:T228)</f>
        <v>1971517.4</v>
      </c>
      <c r="F228" s="58" t="n"/>
      <c r="G228" s="58" t="n"/>
      <c r="H228" s="58" t="n"/>
      <c r="I228" s="58" t="n"/>
      <c r="J228" s="58" t="n">
        <v>1331235.58</v>
      </c>
      <c r="K228" s="58" t="n"/>
      <c r="L228" s="58" t="n"/>
      <c r="M228" s="58" t="n"/>
      <c r="N228" s="58" t="n"/>
      <c r="O228" s="58" t="n"/>
      <c r="P228" s="58" t="n"/>
      <c r="Q228" s="58" t="n"/>
      <c r="R228" s="58" t="n">
        <v>591455.22</v>
      </c>
      <c r="S228" s="58" t="n">
        <v>19715.17</v>
      </c>
      <c r="T228" s="58" t="n">
        <v>29111.43</v>
      </c>
      <c r="U228" s="4" t="n">
        <f aca="false" ca="false" dt2D="false" dtr="false" t="normal">COUNTIF(F228:Q228, "&gt;0")</f>
        <v>1</v>
      </c>
      <c r="V228" s="4" t="n">
        <f aca="false" ca="false" dt2D="false" dtr="false" t="normal">COUNTIF(R228:T228, "&gt;0")</f>
        <v>3</v>
      </c>
      <c r="W228" s="4" t="n">
        <f aca="false" ca="false" dt2D="false" dtr="false" t="normal">+U228+V228</f>
        <v>4</v>
      </c>
    </row>
    <row customHeight="true" ht="12.75" outlineLevel="0" r="229">
      <c r="A229" s="49" t="n">
        <f aca="false" ca="false" dt2D="false" dtr="false" t="normal">+A228+1</f>
        <v>217</v>
      </c>
      <c r="B229" s="49" t="n">
        <f aca="false" ca="false" dt2D="false" dtr="false" t="normal">+B228+1</f>
        <v>217</v>
      </c>
      <c r="C229" s="50" t="s">
        <v>325</v>
      </c>
      <c r="D229" s="49" t="s">
        <v>334</v>
      </c>
      <c r="E229" s="58" t="n">
        <f aca="false" ca="false" dt2D="false" dtr="false" t="normal">SUM(F229:T229)</f>
        <v>2097298.46</v>
      </c>
      <c r="F229" s="58" t="n"/>
      <c r="G229" s="58" t="n"/>
      <c r="H229" s="58" t="n"/>
      <c r="I229" s="58" t="n"/>
      <c r="J229" s="58" t="n">
        <v>2097298.46</v>
      </c>
      <c r="K229" s="58" t="n"/>
      <c r="L229" s="58" t="n"/>
      <c r="M229" s="58" t="n"/>
      <c r="N229" s="58" t="n"/>
      <c r="O229" s="58" t="n"/>
      <c r="P229" s="58" t="n"/>
      <c r="Q229" s="58" t="n"/>
      <c r="R229" s="58" t="n"/>
      <c r="S229" s="58" t="n"/>
      <c r="T229" s="58" t="n"/>
      <c r="U229" s="4" t="n">
        <f aca="false" ca="false" dt2D="false" dtr="false" t="normal">COUNTIF(F229:Q229, "&gt;0")</f>
        <v>1</v>
      </c>
      <c r="V229" s="4" t="n">
        <f aca="false" ca="false" dt2D="false" dtr="false" t="normal">COUNTIF(R229:T229, "&gt;0")</f>
        <v>0</v>
      </c>
      <c r="W229" s="4" t="n">
        <f aca="false" ca="false" dt2D="false" dtr="false" t="normal">+U229+V229</f>
        <v>1</v>
      </c>
    </row>
    <row customHeight="true" ht="12.75" outlineLevel="0" r="230">
      <c r="A230" s="49" t="n">
        <f aca="false" ca="false" dt2D="false" dtr="false" t="normal">+A229+1</f>
        <v>218</v>
      </c>
      <c r="B230" s="49" t="n">
        <f aca="false" ca="false" dt2D="false" dtr="false" t="normal">+B229+1</f>
        <v>218</v>
      </c>
      <c r="C230" s="50" t="s">
        <v>327</v>
      </c>
      <c r="D230" s="49" t="s">
        <v>335</v>
      </c>
      <c r="E230" s="58" t="n">
        <f aca="false" ca="false" dt2D="false" dtr="false" t="normal">SUM(F230:T230)</f>
        <v>1802797.6300000001</v>
      </c>
      <c r="F230" s="58" t="n"/>
      <c r="G230" s="58" t="n"/>
      <c r="H230" s="58" t="n"/>
      <c r="I230" s="58" t="n"/>
      <c r="J230" s="58" t="n">
        <v>1217310.25</v>
      </c>
      <c r="K230" s="58" t="n"/>
      <c r="L230" s="58" t="n"/>
      <c r="M230" s="58" t="n"/>
      <c r="N230" s="58" t="n"/>
      <c r="O230" s="58" t="n"/>
      <c r="P230" s="58" t="n"/>
      <c r="Q230" s="58" t="n"/>
      <c r="R230" s="58" t="n">
        <v>540839.29</v>
      </c>
      <c r="S230" s="58" t="n">
        <v>18027.98</v>
      </c>
      <c r="T230" s="58" t="n">
        <v>26620.11</v>
      </c>
      <c r="U230" s="4" t="n">
        <f aca="false" ca="false" dt2D="false" dtr="false" t="normal">COUNTIF(F230:Q230, "&gt;0")</f>
        <v>1</v>
      </c>
      <c r="V230" s="4" t="n">
        <f aca="false" ca="false" dt2D="false" dtr="false" t="normal">COUNTIF(R230:T230, "&gt;0")</f>
        <v>3</v>
      </c>
      <c r="W230" s="4" t="n">
        <f aca="false" ca="false" dt2D="false" dtr="false" t="normal">+U230+V230</f>
        <v>4</v>
      </c>
    </row>
    <row customHeight="true" ht="12.75" outlineLevel="0" r="231">
      <c r="A231" s="49" t="n">
        <f aca="false" ca="false" dt2D="false" dtr="false" t="normal">+A230+1</f>
        <v>219</v>
      </c>
      <c r="B231" s="49" t="n">
        <f aca="false" ca="false" dt2D="false" dtr="false" t="normal">+B230+1</f>
        <v>219</v>
      </c>
      <c r="C231" s="50" t="s">
        <v>327</v>
      </c>
      <c r="D231" s="49" t="s">
        <v>336</v>
      </c>
      <c r="E231" s="58" t="n">
        <f aca="false" ca="false" dt2D="false" dtr="false" t="normal">SUM(F231:T231)</f>
        <v>6631452.8</v>
      </c>
      <c r="F231" s="58" t="n">
        <v>4738495.97</v>
      </c>
      <c r="G231" s="58" t="n"/>
      <c r="H231" s="58" t="n"/>
      <c r="I231" s="58" t="n"/>
      <c r="J231" s="58" t="n">
        <v>884856.88</v>
      </c>
      <c r="K231" s="58" t="n"/>
      <c r="L231" s="58" t="n"/>
      <c r="M231" s="58" t="n"/>
      <c r="N231" s="58" t="n"/>
      <c r="O231" s="58" t="n"/>
      <c r="P231" s="58" t="n"/>
      <c r="Q231" s="58" t="n"/>
      <c r="R231" s="58" t="n">
        <v>818814.08</v>
      </c>
      <c r="S231" s="58" t="n">
        <v>66314.53</v>
      </c>
      <c r="T231" s="58" t="n">
        <v>122971.34</v>
      </c>
      <c r="U231" s="4" t="n">
        <f aca="false" ca="false" dt2D="false" dtr="false" t="normal">COUNTIF(F231:Q231, "&gt;0")</f>
        <v>2</v>
      </c>
      <c r="V231" s="4" t="n">
        <f aca="false" ca="false" dt2D="false" dtr="false" t="normal">COUNTIF(R231:T231, "&gt;0")</f>
        <v>3</v>
      </c>
      <c r="W231" s="4" t="n">
        <f aca="false" ca="false" dt2D="false" dtr="false" t="normal">+U231+V231</f>
        <v>5</v>
      </c>
    </row>
    <row customHeight="true" ht="12.75" outlineLevel="0" r="232">
      <c r="A232" s="49" t="n">
        <f aca="false" ca="false" dt2D="false" dtr="false" t="normal">+A231+1</f>
        <v>220</v>
      </c>
      <c r="B232" s="49" t="n">
        <f aca="false" ca="false" dt2D="false" dtr="false" t="normal">+B231+1</f>
        <v>220</v>
      </c>
      <c r="C232" s="50" t="s">
        <v>327</v>
      </c>
      <c r="D232" s="49" t="s">
        <v>337</v>
      </c>
      <c r="E232" s="58" t="n">
        <f aca="false" ca="false" dt2D="false" dtr="false" t="normal">SUM(F232:T232)</f>
        <v>9996130.909999998</v>
      </c>
      <c r="F232" s="58" t="n"/>
      <c r="G232" s="58" t="n"/>
      <c r="H232" s="58" t="n"/>
      <c r="I232" s="58" t="n"/>
      <c r="J232" s="58" t="n">
        <v>985153.83</v>
      </c>
      <c r="K232" s="58" t="n"/>
      <c r="L232" s="58" t="n"/>
      <c r="M232" s="58" t="n"/>
      <c r="N232" s="58" t="n"/>
      <c r="O232" s="58" t="n"/>
      <c r="P232" s="58" t="n"/>
      <c r="Q232" s="58" t="n">
        <v>6609072.63</v>
      </c>
      <c r="R232" s="58" t="n">
        <v>1931794.89</v>
      </c>
      <c r="S232" s="58" t="n">
        <v>163999.86</v>
      </c>
      <c r="T232" s="58" t="n">
        <v>306109.7</v>
      </c>
      <c r="U232" s="4" t="n">
        <f aca="false" ca="false" dt2D="false" dtr="false" t="normal">COUNTIF(F232:Q232, "&gt;0")</f>
        <v>2</v>
      </c>
      <c r="V232" s="4" t="n">
        <f aca="false" ca="false" dt2D="false" dtr="false" t="normal">COUNTIF(R232:T232, "&gt;0")</f>
        <v>3</v>
      </c>
      <c r="W232" s="4" t="n">
        <f aca="false" ca="false" dt2D="false" dtr="false" t="normal">+U232+V232</f>
        <v>5</v>
      </c>
    </row>
    <row customHeight="true" ht="12.75" outlineLevel="0" r="233">
      <c r="A233" s="49" t="n">
        <f aca="false" ca="false" dt2D="false" dtr="false" t="normal">+A232+1</f>
        <v>221</v>
      </c>
      <c r="B233" s="49" t="n">
        <f aca="false" ca="false" dt2D="false" dtr="false" t="normal">+B232+1</f>
        <v>221</v>
      </c>
      <c r="C233" s="50" t="s">
        <v>327</v>
      </c>
      <c r="D233" s="49" t="s">
        <v>338</v>
      </c>
      <c r="E233" s="58" t="n">
        <f aca="false" ca="false" dt2D="false" dtr="false" t="normal">SUM(F233:T233)</f>
        <v>2734149.4600000004</v>
      </c>
      <c r="F233" s="58" t="n"/>
      <c r="G233" s="58" t="n"/>
      <c r="H233" s="58" t="n"/>
      <c r="I233" s="58" t="n"/>
      <c r="J233" s="58" t="n">
        <v>1846190.68</v>
      </c>
      <c r="K233" s="58" t="n"/>
      <c r="L233" s="58" t="n"/>
      <c r="M233" s="58" t="n"/>
      <c r="N233" s="58" t="n"/>
      <c r="O233" s="58" t="n"/>
      <c r="P233" s="58" t="n"/>
      <c r="Q233" s="58" t="n"/>
      <c r="R233" s="58" t="n">
        <v>820244.84</v>
      </c>
      <c r="S233" s="58" t="n">
        <v>27341.49</v>
      </c>
      <c r="T233" s="58" t="n">
        <v>40372.45</v>
      </c>
      <c r="U233" s="4" t="n">
        <f aca="false" ca="false" dt2D="false" dtr="false" t="normal">COUNTIF(F233:Q233, "&gt;0")</f>
        <v>1</v>
      </c>
      <c r="V233" s="4" t="n">
        <f aca="false" ca="false" dt2D="false" dtr="false" t="normal">COUNTIF(R233:T233, "&gt;0")</f>
        <v>3</v>
      </c>
      <c r="W233" s="4" t="n">
        <f aca="false" ca="false" dt2D="false" dtr="false" t="normal">+U233+V233</f>
        <v>4</v>
      </c>
    </row>
    <row customHeight="true" ht="12.75" outlineLevel="0" r="234">
      <c r="A234" s="49" t="n">
        <f aca="false" ca="false" dt2D="false" dtr="false" t="normal">+A233+1</f>
        <v>222</v>
      </c>
      <c r="B234" s="49" t="n">
        <f aca="false" ca="false" dt2D="false" dtr="false" t="normal">+B233+1</f>
        <v>222</v>
      </c>
      <c r="C234" s="50" t="s">
        <v>327</v>
      </c>
      <c r="D234" s="49" t="s">
        <v>339</v>
      </c>
      <c r="E234" s="58" t="n">
        <f aca="false" ca="false" dt2D="false" dtr="false" t="normal">SUM(F234:T234)</f>
        <v>13983520.55</v>
      </c>
      <c r="F234" s="58" t="n"/>
      <c r="G234" s="58" t="n"/>
      <c r="H234" s="58" t="n"/>
      <c r="I234" s="58" t="n"/>
      <c r="J234" s="58" t="n">
        <v>1378125.09</v>
      </c>
      <c r="K234" s="58" t="n"/>
      <c r="L234" s="58" t="n"/>
      <c r="M234" s="58" t="n"/>
      <c r="N234" s="58" t="n"/>
      <c r="O234" s="58" t="n"/>
      <c r="P234" s="58" t="n"/>
      <c r="Q234" s="58" t="n">
        <v>9245387.42</v>
      </c>
      <c r="R234" s="58" t="n">
        <v>2702374.93</v>
      </c>
      <c r="S234" s="58" t="n">
        <v>229418.31</v>
      </c>
      <c r="T234" s="58" t="n">
        <v>428214.8</v>
      </c>
      <c r="U234" s="4" t="n">
        <f aca="false" ca="false" dt2D="false" dtr="false" t="normal">COUNTIF(F234:Q234, "&gt;0")</f>
        <v>2</v>
      </c>
      <c r="V234" s="4" t="n">
        <f aca="false" ca="false" dt2D="false" dtr="false" t="normal">COUNTIF(R234:T234, "&gt;0")</f>
        <v>3</v>
      </c>
      <c r="W234" s="4" t="n">
        <f aca="false" ca="false" dt2D="false" dtr="false" t="normal">+U234+V234</f>
        <v>5</v>
      </c>
    </row>
    <row customHeight="true" ht="12.75" outlineLevel="0" r="235">
      <c r="A235" s="49" t="n">
        <f aca="false" ca="false" dt2D="false" dtr="false" t="normal">+A234+1</f>
        <v>223</v>
      </c>
      <c r="B235" s="49" t="n">
        <f aca="false" ca="false" dt2D="false" dtr="false" t="normal">+B234+1</f>
        <v>223</v>
      </c>
      <c r="C235" s="50" t="s">
        <v>327</v>
      </c>
      <c r="D235" s="49" t="s">
        <v>340</v>
      </c>
      <c r="E235" s="58" t="n">
        <f aca="false" ca="false" dt2D="false" dtr="false" t="normal">SUM(F235:T235)</f>
        <v>5910943.7</v>
      </c>
      <c r="F235" s="58" t="n"/>
      <c r="G235" s="58" t="n"/>
      <c r="H235" s="58" t="n"/>
      <c r="I235" s="58" t="n"/>
      <c r="J235" s="58" t="n"/>
      <c r="K235" s="58" t="n"/>
      <c r="L235" s="58" t="n"/>
      <c r="M235" s="58" t="n"/>
      <c r="N235" s="58" t="n"/>
      <c r="O235" s="58" t="n"/>
      <c r="P235" s="58" t="n">
        <v>5910943.7</v>
      </c>
      <c r="Q235" s="58" t="n"/>
      <c r="R235" s="58" t="n"/>
      <c r="S235" s="58" t="n"/>
      <c r="T235" s="58" t="n"/>
      <c r="U235" s="4" t="n">
        <f aca="false" ca="false" dt2D="false" dtr="false" t="normal">COUNTIF(F235:Q235, "&gt;0")</f>
        <v>1</v>
      </c>
      <c r="V235" s="4" t="n">
        <f aca="false" ca="false" dt2D="false" dtr="false" t="normal">COUNTIF(R235:T235, "&gt;0")</f>
        <v>0</v>
      </c>
      <c r="W235" s="4" t="n">
        <f aca="false" ca="false" dt2D="false" dtr="false" t="normal">+U235+V235</f>
        <v>1</v>
      </c>
    </row>
    <row customHeight="true" ht="12.75" outlineLevel="0" r="236">
      <c r="A236" s="49" t="n">
        <f aca="false" ca="false" dt2D="false" dtr="false" t="normal">+A235+1</f>
        <v>224</v>
      </c>
      <c r="B236" s="49" t="n">
        <f aca="false" ca="false" dt2D="false" dtr="false" t="normal">+B235+1</f>
        <v>224</v>
      </c>
      <c r="C236" s="50" t="s">
        <v>341</v>
      </c>
      <c r="D236" s="49" t="s">
        <v>342</v>
      </c>
      <c r="E236" s="58" t="n">
        <f aca="false" ca="false" dt2D="false" dtr="false" t="normal">SUM(F236:T236)</f>
        <v>13373449.38</v>
      </c>
      <c r="F236" s="58" t="n">
        <v>5244499.65</v>
      </c>
      <c r="G236" s="58" t="n">
        <v>2422959.1</v>
      </c>
      <c r="H236" s="58" t="n">
        <v>2454549.21</v>
      </c>
      <c r="I236" s="58" t="n">
        <v>1585603.26</v>
      </c>
      <c r="J236" s="58" t="n"/>
      <c r="K236" s="58" t="n"/>
      <c r="L236" s="58" t="n"/>
      <c r="M236" s="58" t="n"/>
      <c r="N236" s="58" t="n"/>
      <c r="O236" s="58" t="n"/>
      <c r="P236" s="58" t="n"/>
      <c r="Q236" s="58" t="n"/>
      <c r="R236" s="58" t="n">
        <v>1276081.92</v>
      </c>
      <c r="S236" s="58" t="n">
        <v>133734.49</v>
      </c>
      <c r="T236" s="58" t="n">
        <v>256021.75</v>
      </c>
      <c r="U236" s="4" t="n">
        <f aca="false" ca="false" dt2D="false" dtr="false" t="normal">COUNTIF(F236:Q236, "&gt;0")</f>
        <v>4</v>
      </c>
      <c r="V236" s="4" t="n">
        <f aca="false" ca="false" dt2D="false" dtr="false" t="normal">COUNTIF(R236:T236, "&gt;0")</f>
        <v>3</v>
      </c>
      <c r="W236" s="4" t="n">
        <f aca="false" ca="false" dt2D="false" dtr="false" t="normal">+U236+V236</f>
        <v>7</v>
      </c>
    </row>
    <row customHeight="true" ht="12.75" outlineLevel="0" r="237">
      <c r="A237" s="49" t="n">
        <f aca="false" ca="false" dt2D="false" dtr="false" t="normal">+A236+1</f>
        <v>225</v>
      </c>
      <c r="B237" s="49" t="n">
        <f aca="false" ca="false" dt2D="false" dtr="false" t="normal">+B236+1</f>
        <v>225</v>
      </c>
      <c r="C237" s="50" t="s">
        <v>320</v>
      </c>
      <c r="D237" s="49" t="s">
        <v>343</v>
      </c>
      <c r="E237" s="58" t="n">
        <f aca="false" ca="true" dt2D="false" dtr="false" t="normal">SUBTOTAL(9, F237:T237)</f>
        <v>18226640.929999996</v>
      </c>
      <c r="F237" s="58" t="n">
        <v>9146989.54</v>
      </c>
      <c r="G237" s="58" t="n"/>
      <c r="H237" s="58" t="n">
        <v>4281006.29</v>
      </c>
      <c r="I237" s="58" t="n"/>
      <c r="J237" s="58" t="n"/>
      <c r="K237" s="58" t="n"/>
      <c r="L237" s="58" t="n"/>
      <c r="M237" s="58" t="n"/>
      <c r="N237" s="58" t="n"/>
      <c r="O237" s="58" t="n"/>
      <c r="P237" s="58" t="n"/>
      <c r="Q237" s="58" t="n"/>
      <c r="R237" s="58" t="n">
        <v>3814996.88</v>
      </c>
      <c r="S237" s="58" t="n">
        <v>341592.11</v>
      </c>
      <c r="T237" s="58" t="n">
        <v>642056.11</v>
      </c>
      <c r="U237" s="4" t="n">
        <f aca="false" ca="false" dt2D="false" dtr="false" t="normal">COUNTIF(F237:Q237, "&gt;0")</f>
        <v>2</v>
      </c>
      <c r="V237" s="4" t="n">
        <f aca="false" ca="false" dt2D="false" dtr="false" t="normal">COUNTIF(R237:T237, "&gt;0")</f>
        <v>3</v>
      </c>
      <c r="W237" s="4" t="n">
        <f aca="false" ca="false" dt2D="false" dtr="false" t="normal">+U237+V237</f>
        <v>5</v>
      </c>
    </row>
    <row customHeight="true" ht="12.75" outlineLevel="0" r="238">
      <c r="A238" s="49" t="n">
        <f aca="false" ca="false" dt2D="false" dtr="false" t="normal">+A237+1</f>
        <v>226</v>
      </c>
      <c r="B238" s="49" t="n">
        <f aca="false" ca="false" dt2D="false" dtr="false" t="normal">+B237+1</f>
        <v>226</v>
      </c>
      <c r="C238" s="50" t="s">
        <v>327</v>
      </c>
      <c r="D238" s="49" t="s">
        <v>344</v>
      </c>
      <c r="E238" s="58" t="n">
        <f aca="false" ca="true" dt2D="false" dtr="false" t="normal">SUBTOTAL(9, F238:T238)</f>
        <v>7373551.51</v>
      </c>
      <c r="F238" s="58" t="n"/>
      <c r="G238" s="58" t="n"/>
      <c r="H238" s="58" t="n"/>
      <c r="I238" s="58" t="n"/>
      <c r="J238" s="58" t="n">
        <v>622204.5</v>
      </c>
      <c r="K238" s="58" t="n"/>
      <c r="L238" s="58" t="n"/>
      <c r="M238" s="58" t="n"/>
      <c r="N238" s="58" t="n"/>
      <c r="O238" s="58" t="n"/>
      <c r="P238" s="58" t="n"/>
      <c r="Q238" s="58" t="n">
        <v>4174165.09</v>
      </c>
      <c r="R238" s="58" t="n">
        <v>2020157.26</v>
      </c>
      <c r="S238" s="58" t="n">
        <v>192476.12</v>
      </c>
      <c r="T238" s="58" t="n">
        <v>364548.54</v>
      </c>
      <c r="U238" s="4" t="n">
        <f aca="false" ca="false" dt2D="false" dtr="false" t="normal">COUNTIF(F238:Q238, "&gt;0")</f>
        <v>2</v>
      </c>
      <c r="V238" s="4" t="n">
        <f aca="false" ca="false" dt2D="false" dtr="false" t="normal">COUNTIF(R238:T238, "&gt;0")</f>
        <v>3</v>
      </c>
      <c r="W238" s="4" t="n">
        <f aca="false" ca="false" dt2D="false" dtr="false" t="normal">+U238+V238</f>
        <v>5</v>
      </c>
    </row>
    <row customHeight="true" ht="12.75" outlineLevel="0" r="239">
      <c r="A239" s="49" t="n">
        <f aca="false" ca="false" dt2D="false" dtr="false" t="normal">+A238+1</f>
        <v>227</v>
      </c>
      <c r="B239" s="49" t="n">
        <f aca="false" ca="false" dt2D="false" dtr="false" t="normal">+B238+1</f>
        <v>227</v>
      </c>
      <c r="C239" s="50" t="s">
        <v>327</v>
      </c>
      <c r="D239" s="49" t="s">
        <v>345</v>
      </c>
      <c r="E239" s="58" t="n">
        <f aca="false" ca="true" dt2D="false" dtr="false" t="normal">SUBTOTAL(9, F239:T239)</f>
        <v>1839524.16</v>
      </c>
      <c r="F239" s="58" t="n"/>
      <c r="G239" s="58" t="n">
        <v>0</v>
      </c>
      <c r="H239" s="58" t="n"/>
      <c r="I239" s="58" t="n"/>
      <c r="J239" s="58" t="n">
        <v>995661.51</v>
      </c>
      <c r="K239" s="58" t="n"/>
      <c r="L239" s="58" t="n"/>
      <c r="M239" s="58" t="n"/>
      <c r="N239" s="58" t="n"/>
      <c r="O239" s="58" t="n"/>
      <c r="P239" s="58" t="n"/>
      <c r="Q239" s="58" t="n"/>
      <c r="R239" s="58" t="n">
        <v>725193.22</v>
      </c>
      <c r="S239" s="58" t="n">
        <v>43028.46</v>
      </c>
      <c r="T239" s="58" t="n">
        <v>75640.97</v>
      </c>
      <c r="U239" s="4" t="n">
        <f aca="false" ca="false" dt2D="false" dtr="false" t="normal">COUNTIF(F239:Q239, "&gt;0")</f>
        <v>1</v>
      </c>
      <c r="V239" s="4" t="n">
        <f aca="false" ca="false" dt2D="false" dtr="false" t="normal">COUNTIF(R239:T239, "&gt;0")</f>
        <v>3</v>
      </c>
      <c r="W239" s="4" t="n">
        <f aca="false" ca="false" dt2D="false" dtr="false" t="normal">+U239+V239</f>
        <v>4</v>
      </c>
    </row>
    <row customHeight="true" ht="12.75" outlineLevel="0" r="240">
      <c r="A240" s="49" t="n">
        <f aca="false" ca="false" dt2D="false" dtr="false" t="normal">+A239+1</f>
        <v>228</v>
      </c>
      <c r="B240" s="49" t="n">
        <f aca="false" ca="false" dt2D="false" dtr="false" t="normal">+B239+1</f>
        <v>228</v>
      </c>
      <c r="C240" s="50" t="s">
        <v>327</v>
      </c>
      <c r="D240" s="49" t="s">
        <v>347</v>
      </c>
      <c r="E240" s="58" t="n">
        <f aca="false" ca="true" dt2D="false" dtr="false" t="normal">SUBTOTAL(9, F240:T240)</f>
        <v>3325554.46</v>
      </c>
      <c r="F240" s="58" t="n"/>
      <c r="G240" s="58" t="n">
        <v>2477004.62</v>
      </c>
      <c r="H240" s="58" t="n"/>
      <c r="I240" s="58" t="n"/>
      <c r="J240" s="58" t="n"/>
      <c r="K240" s="58" t="n"/>
      <c r="L240" s="58" t="n"/>
      <c r="M240" s="58" t="n"/>
      <c r="N240" s="58" t="n"/>
      <c r="O240" s="58" t="n"/>
      <c r="P240" s="58" t="n"/>
      <c r="Q240" s="58" t="n"/>
      <c r="R240" s="58" t="n">
        <v>729221.27</v>
      </c>
      <c r="S240" s="58" t="n">
        <v>43267.46</v>
      </c>
      <c r="T240" s="58" t="n">
        <v>76061.11</v>
      </c>
      <c r="U240" s="4" t="n">
        <f aca="false" ca="false" dt2D="false" dtr="false" t="normal">COUNTIF(F240:Q240, "&gt;0")</f>
        <v>1</v>
      </c>
      <c r="V240" s="4" t="n">
        <f aca="false" ca="false" dt2D="false" dtr="false" t="normal">COUNTIF(R240:T240, "&gt;0")</f>
        <v>3</v>
      </c>
      <c r="W240" s="4" t="n">
        <f aca="false" ca="false" dt2D="false" dtr="false" t="normal">+U240+V240</f>
        <v>4</v>
      </c>
    </row>
    <row customHeight="true" ht="12.75" outlineLevel="0" r="241">
      <c r="A241" s="49" t="n">
        <f aca="false" ca="false" dt2D="false" dtr="false" t="normal">+A240+1</f>
        <v>229</v>
      </c>
      <c r="B241" s="49" t="n">
        <f aca="false" ca="false" dt2D="false" dtr="false" t="normal">+B240+1</f>
        <v>229</v>
      </c>
      <c r="C241" s="50" t="s">
        <v>349</v>
      </c>
      <c r="D241" s="49" t="s">
        <v>350</v>
      </c>
      <c r="E241" s="58" t="n">
        <f aca="false" ca="true" dt2D="false" dtr="false" t="normal">SUBTOTAL(9, F241:T241)</f>
        <v>2384168.08</v>
      </c>
      <c r="F241" s="58" t="n">
        <v>0</v>
      </c>
      <c r="G241" s="58" t="n"/>
      <c r="H241" s="58" t="n"/>
      <c r="I241" s="58" t="n"/>
      <c r="J241" s="58" t="n">
        <v>441815.67</v>
      </c>
      <c r="K241" s="58" t="n"/>
      <c r="L241" s="58" t="n"/>
      <c r="M241" s="58" t="n"/>
      <c r="N241" s="58" t="n"/>
      <c r="O241" s="58" t="n"/>
      <c r="P241" s="58" t="n"/>
      <c r="Q241" s="58" t="n"/>
      <c r="R241" s="58" t="n">
        <v>1491854.33</v>
      </c>
      <c r="S241" s="58" t="n">
        <v>154692.41</v>
      </c>
      <c r="T241" s="58" t="n">
        <v>295805.67</v>
      </c>
      <c r="U241" s="4" t="n">
        <f aca="false" ca="false" dt2D="false" dtr="false" t="normal">COUNTIF(F241:Q241, "&gt;0")</f>
        <v>1</v>
      </c>
      <c r="V241" s="4" t="n">
        <f aca="false" ca="false" dt2D="false" dtr="false" t="normal">COUNTIF(R241:T241, "&gt;0")</f>
        <v>3</v>
      </c>
      <c r="W241" s="4" t="n">
        <f aca="false" ca="false" dt2D="false" dtr="false" t="normal">+U241+V241</f>
        <v>4</v>
      </c>
    </row>
    <row customHeight="true" ht="12.75" outlineLevel="0" r="242">
      <c r="A242" s="49" t="n">
        <f aca="false" ca="false" dt2D="false" dtr="false" t="normal">+A241+1</f>
        <v>230</v>
      </c>
      <c r="B242" s="49" t="n">
        <f aca="false" ca="false" dt2D="false" dtr="false" t="normal">+B241+1</f>
        <v>230</v>
      </c>
      <c r="C242" s="50" t="s">
        <v>351</v>
      </c>
      <c r="D242" s="49" t="s">
        <v>352</v>
      </c>
      <c r="E242" s="58" t="n">
        <f aca="false" ca="true" dt2D="false" dtr="false" t="normal">SUBTOTAL(9, F242:T242)</f>
        <v>1566743.16</v>
      </c>
      <c r="F242" s="58" t="n"/>
      <c r="G242" s="58" t="n">
        <v>880860.54</v>
      </c>
      <c r="H242" s="58" t="n"/>
      <c r="I242" s="58" t="n"/>
      <c r="J242" s="58" t="n"/>
      <c r="K242" s="58" t="n"/>
      <c r="L242" s="58" t="n"/>
      <c r="M242" s="58" t="n"/>
      <c r="N242" s="58" t="n"/>
      <c r="O242" s="58" t="n"/>
      <c r="P242" s="58" t="n"/>
      <c r="Q242" s="58" t="n"/>
      <c r="R242" s="58" t="n">
        <v>520248.55</v>
      </c>
      <c r="S242" s="58" t="n">
        <v>56681.65</v>
      </c>
      <c r="T242" s="58" t="n">
        <v>108952.42</v>
      </c>
      <c r="U242" s="4" t="n">
        <f aca="false" ca="false" dt2D="false" dtr="false" t="normal">COUNTIF(F242:Q242, "&gt;0")</f>
        <v>1</v>
      </c>
      <c r="V242" s="4" t="n">
        <f aca="false" ca="false" dt2D="false" dtr="false" t="normal">COUNTIF(R242:T242, "&gt;0")</f>
        <v>3</v>
      </c>
      <c r="W242" s="4" t="n">
        <f aca="false" ca="false" dt2D="false" dtr="false" t="normal">+U242+V242</f>
        <v>4</v>
      </c>
    </row>
    <row customFormat="true" customHeight="true" ht="12.75" outlineLevel="0" r="243" s="0">
      <c r="A243" s="73" t="n"/>
      <c r="B243" s="73" t="n"/>
      <c r="C243" s="73" t="n"/>
      <c r="D243" s="45" t="n">
        <v>2026</v>
      </c>
      <c r="E243" s="90" t="n">
        <f aca="false" ca="false" dt2D="false" dtr="false" t="normal">SUM(E244:E531)</f>
        <v>2068572465.7236354</v>
      </c>
      <c r="F243" s="90" t="n">
        <f aca="false" ca="false" dt2D="false" dtr="false" t="normal">SUM(F244:F531)</f>
        <v>518733667.9599998</v>
      </c>
      <c r="G243" s="90" t="n">
        <f aca="false" ca="false" dt2D="false" dtr="false" t="normal">SUM(G244:G531)</f>
        <v>182441368.79999998</v>
      </c>
      <c r="H243" s="90" t="n">
        <f aca="false" ca="false" dt2D="false" dtr="false" t="normal">SUM(H244:H531)</f>
        <v>179475105.90999997</v>
      </c>
      <c r="I243" s="90" t="n">
        <f aca="false" ca="false" dt2D="false" dtr="false" t="normal">SUM(I244:I531)</f>
        <v>120863767.05</v>
      </c>
      <c r="J243" s="90" t="n">
        <f aca="false" ca="false" dt2D="false" dtr="false" t="normal">SUM(J244:J531)</f>
        <v>64173718.58</v>
      </c>
      <c r="K243" s="90" t="n">
        <f aca="false" ca="false" dt2D="false" dtr="false" t="normal">SUM(K244:K531)</f>
        <v>0</v>
      </c>
      <c r="L243" s="90" t="n">
        <f aca="false" ca="false" dt2D="false" dtr="false" t="normal">SUM(L244:L531)</f>
        <v>0</v>
      </c>
      <c r="M243" s="90" t="n">
        <f aca="false" ca="false" dt2D="false" dtr="false" t="normal">SUM(M244:M531)</f>
        <v>23617472.900480002</v>
      </c>
      <c r="N243" s="90" t="n">
        <f aca="false" ca="false" dt2D="false" dtr="false" t="normal">SUM(N244:N531)</f>
        <v>235842487.6825513</v>
      </c>
      <c r="O243" s="90" t="n">
        <f aca="false" ca="false" dt2D="false" dtr="false" t="normal">SUM(O244:O531)</f>
        <v>143055681.34</v>
      </c>
      <c r="P243" s="90" t="n">
        <f aca="false" ca="false" dt2D="false" dtr="false" t="normal">SUM(P244:P531)</f>
        <v>93986384.44</v>
      </c>
      <c r="Q243" s="90" t="n">
        <f aca="false" ca="false" dt2D="false" dtr="false" t="normal">SUM(Q244:Q531)</f>
        <v>86895212.08000001</v>
      </c>
      <c r="R243" s="90" t="n">
        <f aca="false" ca="false" dt2D="false" dtr="false" t="normal">SUM(R244:R531)</f>
        <v>323853167.46630996</v>
      </c>
      <c r="S243" s="90" t="n">
        <f aca="false" ca="false" dt2D="false" dtr="false" t="normal">SUM(S244:S531)</f>
        <v>31400869.692139003</v>
      </c>
      <c r="T243" s="90" t="n">
        <f aca="false" ca="false" dt2D="false" dtr="false" t="normal">SUM(T244:T531)</f>
        <v>64233561.82215529</v>
      </c>
      <c r="U243" s="46" t="n">
        <f aca="false" ca="false" dt2D="false" dtr="false" t="normal">SUM(U244:U531)</f>
        <v>423</v>
      </c>
      <c r="V243" s="46" t="n">
        <f aca="false" ca="false" dt2D="false" dtr="false" t="normal">SUM(V244:V531)</f>
        <v>854</v>
      </c>
      <c r="W243" s="46" t="n">
        <f aca="false" ca="false" dt2D="false" dtr="false" t="normal">SUM(W244:W531)</f>
        <v>1277</v>
      </c>
    </row>
    <row customFormat="true" customHeight="true" ht="12" outlineLevel="0" r="244" s="0">
      <c r="A244" s="49" t="n">
        <f aca="false" ca="false" dt2D="false" dtr="false" t="normal">+A242+1</f>
        <v>231</v>
      </c>
      <c r="B244" s="49" t="n">
        <v>1</v>
      </c>
      <c r="C244" s="50" t="s">
        <v>224</v>
      </c>
      <c r="D244" s="49" t="s">
        <v>353</v>
      </c>
      <c r="E244" s="58" t="n">
        <f aca="false" ca="true" dt2D="false" dtr="false" t="normal">SUBTOTAL(9, F244:T244)</f>
        <v>6955707.1899999995</v>
      </c>
      <c r="F244" s="58" t="n">
        <v>3228610.86</v>
      </c>
      <c r="G244" s="58" t="n">
        <v>1964560.68</v>
      </c>
      <c r="H244" s="58" t="n"/>
      <c r="I244" s="58" t="n">
        <v>788909.17</v>
      </c>
      <c r="J244" s="58" t="n"/>
      <c r="K244" s="58" t="n"/>
      <c r="L244" s="58" t="n">
        <v>0</v>
      </c>
      <c r="M244" s="58" t="n"/>
      <c r="N244" s="58" t="n"/>
      <c r="O244" s="58" t="n"/>
      <c r="P244" s="58" t="n"/>
      <c r="Q244" s="58" t="n"/>
      <c r="R244" s="58" t="n">
        <v>743753.04</v>
      </c>
      <c r="S244" s="58" t="n">
        <v>78814.13</v>
      </c>
      <c r="T244" s="58" t="n">
        <v>151059.31</v>
      </c>
      <c r="U244" s="4" t="n">
        <f aca="false" ca="false" dt2D="false" dtr="false" t="normal">COUNTIF(F244:Q244, "&gt;0")</f>
        <v>3</v>
      </c>
      <c r="V244" s="4" t="n">
        <f aca="false" ca="false" dt2D="false" dtr="false" t="normal">COUNTIF(R244:T244, "&gt;0")</f>
        <v>3</v>
      </c>
      <c r="W244" s="4" t="n">
        <f aca="false" ca="false" dt2D="false" dtr="false" t="normal">+U244+V244</f>
        <v>6</v>
      </c>
    </row>
    <row customFormat="true" customHeight="true" ht="12.75" outlineLevel="0" r="245" s="0">
      <c r="A245" s="49" t="n">
        <f aca="false" ca="false" dt2D="false" dtr="false" t="normal">+A244+1</f>
        <v>232</v>
      </c>
      <c r="B245" s="49" t="n">
        <f aca="false" ca="false" dt2D="false" dtr="false" t="normal">+B244+1</f>
        <v>2</v>
      </c>
      <c r="C245" s="50" t="s">
        <v>224</v>
      </c>
      <c r="D245" s="49" t="s">
        <v>354</v>
      </c>
      <c r="E245" s="58" t="n">
        <f aca="false" ca="true" dt2D="false" dtr="false" t="normal">SUBTOTAL(9, F245:T245)</f>
        <v>1832501.03</v>
      </c>
      <c r="F245" s="58" t="n"/>
      <c r="G245" s="58" t="n">
        <v>1084843.14</v>
      </c>
      <c r="H245" s="58" t="n">
        <v>511180.97</v>
      </c>
      <c r="I245" s="58" t="n"/>
      <c r="J245" s="58" t="n"/>
      <c r="K245" s="58" t="n"/>
      <c r="L245" s="58" t="n">
        <v>0</v>
      </c>
      <c r="M245" s="58" t="n"/>
      <c r="N245" s="58" t="n"/>
      <c r="O245" s="58" t="n"/>
      <c r="P245" s="58" t="n"/>
      <c r="Q245" s="58" t="n"/>
      <c r="R245" s="58" t="n">
        <v>183250.1</v>
      </c>
      <c r="S245" s="58" t="n">
        <v>18325.01</v>
      </c>
      <c r="T245" s="58" t="n">
        <v>34901.81</v>
      </c>
      <c r="U245" s="4" t="n">
        <f aca="false" ca="false" dt2D="false" dtr="false" t="normal">COUNTIF(F245:Q245, "&gt;0")</f>
        <v>2</v>
      </c>
      <c r="V245" s="4" t="n">
        <f aca="false" ca="false" dt2D="false" dtr="false" t="normal">COUNTIF(R245:T245, "&gt;0")</f>
        <v>3</v>
      </c>
      <c r="W245" s="4" t="n">
        <f aca="false" ca="false" dt2D="false" dtr="false" t="normal">+U245+V245</f>
        <v>5</v>
      </c>
    </row>
    <row customFormat="true" customHeight="true" ht="12.75" outlineLevel="0" r="246" s="0">
      <c r="A246" s="49" t="n">
        <f aca="false" ca="false" dt2D="false" dtr="false" t="normal">+A245+1</f>
        <v>233</v>
      </c>
      <c r="B246" s="49" t="n">
        <f aca="false" ca="false" dt2D="false" dtr="false" t="normal">+B245+1</f>
        <v>3</v>
      </c>
      <c r="C246" s="50" t="s">
        <v>224</v>
      </c>
      <c r="D246" s="49" t="s">
        <v>356</v>
      </c>
      <c r="E246" s="58" t="n">
        <f aca="false" ca="true" dt2D="false" dtr="false" t="normal">SUBTOTAL(9, F246:T246)</f>
        <v>2259281.16</v>
      </c>
      <c r="F246" s="58" t="n"/>
      <c r="G246" s="58" t="n">
        <v>1337497.55</v>
      </c>
      <c r="H246" s="58" t="n">
        <v>630232.41</v>
      </c>
      <c r="I246" s="58" t="n"/>
      <c r="J246" s="58" t="n"/>
      <c r="K246" s="58" t="n"/>
      <c r="L246" s="58" t="n">
        <v>0</v>
      </c>
      <c r="M246" s="58" t="n"/>
      <c r="N246" s="58" t="n"/>
      <c r="O246" s="58" t="n"/>
      <c r="P246" s="58" t="n"/>
      <c r="Q246" s="58" t="n"/>
      <c r="R246" s="58" t="n">
        <v>225928.12</v>
      </c>
      <c r="S246" s="58" t="n">
        <v>22592.81</v>
      </c>
      <c r="T246" s="58" t="n">
        <v>43030.27</v>
      </c>
      <c r="U246" s="4" t="n">
        <f aca="false" ca="false" dt2D="false" dtr="false" t="normal">COUNTIF(F246:Q246, "&gt;0")</f>
        <v>2</v>
      </c>
      <c r="V246" s="4" t="n">
        <f aca="false" ca="false" dt2D="false" dtr="false" t="normal">COUNTIF(R246:T246, "&gt;0")</f>
        <v>3</v>
      </c>
      <c r="W246" s="4" t="n">
        <f aca="false" ca="false" dt2D="false" dtr="false" t="normal">+U246+V246</f>
        <v>5</v>
      </c>
    </row>
    <row customFormat="true" customHeight="true" ht="12.75" outlineLevel="0" r="247" s="0">
      <c r="A247" s="49" t="n">
        <f aca="false" ca="false" dt2D="false" dtr="false" t="normal">+A246+1</f>
        <v>234</v>
      </c>
      <c r="B247" s="49" t="n">
        <f aca="false" ca="false" dt2D="false" dtr="false" t="normal">+B246+1</f>
        <v>4</v>
      </c>
      <c r="C247" s="50" t="s">
        <v>224</v>
      </c>
      <c r="D247" s="49" t="s">
        <v>357</v>
      </c>
      <c r="E247" s="58" t="n">
        <f aca="false" ca="true" dt2D="false" dtr="false" t="normal">SUBTOTAL(9, F247:T247)</f>
        <v>2483042.11</v>
      </c>
      <c r="F247" s="58" t="n"/>
      <c r="G247" s="58" t="n">
        <v>1469964.35</v>
      </c>
      <c r="H247" s="58" t="n">
        <v>692651.11</v>
      </c>
      <c r="I247" s="58" t="n"/>
      <c r="J247" s="58" t="n"/>
      <c r="K247" s="58" t="n"/>
      <c r="L247" s="58" t="n">
        <v>0</v>
      </c>
      <c r="M247" s="58" t="n"/>
      <c r="N247" s="58" t="n"/>
      <c r="O247" s="58" t="n"/>
      <c r="P247" s="58" t="n"/>
      <c r="Q247" s="58" t="n"/>
      <c r="R247" s="58" t="n">
        <v>248304.21</v>
      </c>
      <c r="S247" s="58" t="n">
        <v>24830.42</v>
      </c>
      <c r="T247" s="58" t="n">
        <v>47292.02</v>
      </c>
      <c r="U247" s="4" t="n">
        <f aca="false" ca="false" dt2D="false" dtr="false" t="normal">COUNTIF(F247:Q247, "&gt;0")</f>
        <v>2</v>
      </c>
      <c r="V247" s="4" t="n">
        <f aca="false" ca="false" dt2D="false" dtr="false" t="normal">COUNTIF(R247:T247, "&gt;0")</f>
        <v>3</v>
      </c>
      <c r="W247" s="4" t="n">
        <f aca="false" ca="false" dt2D="false" dtr="false" t="normal">+U247+V247</f>
        <v>5</v>
      </c>
    </row>
    <row customFormat="true" customHeight="true" ht="12.75" outlineLevel="0" r="248" s="0">
      <c r="A248" s="49" t="n">
        <f aca="false" ca="false" dt2D="false" dtr="false" t="normal">+A247+1</f>
        <v>235</v>
      </c>
      <c r="B248" s="49" t="n">
        <f aca="false" ca="false" dt2D="false" dtr="false" t="normal">+B247+1</f>
        <v>5</v>
      </c>
      <c r="C248" s="50" t="s">
        <v>224</v>
      </c>
      <c r="D248" s="49" t="s">
        <v>358</v>
      </c>
      <c r="E248" s="58" t="n">
        <f aca="false" ca="true" dt2D="false" dtr="false" t="normal">SUBTOTAL(9, F248:T248)</f>
        <v>3682656.2976699993</v>
      </c>
      <c r="F248" s="58" t="n">
        <v>2503873.92</v>
      </c>
      <c r="G248" s="58" t="n"/>
      <c r="H248" s="58" t="n">
        <v>717909.88</v>
      </c>
      <c r="I248" s="58" t="n"/>
      <c r="J248" s="58" t="n"/>
      <c r="K248" s="58" t="n"/>
      <c r="L248" s="58" t="n">
        <v>0</v>
      </c>
      <c r="M248" s="58" t="n"/>
      <c r="N248" s="58" t="n"/>
      <c r="O248" s="58" t="n"/>
      <c r="P248" s="58" t="n"/>
      <c r="Q248" s="58" t="n"/>
      <c r="R248" s="58" t="n">
        <v>307362.37107</v>
      </c>
      <c r="S248" s="58" t="n">
        <v>36359.5966</v>
      </c>
      <c r="T248" s="58" t="n">
        <v>117150.53</v>
      </c>
      <c r="U248" s="4" t="n">
        <f aca="false" ca="false" dt2D="false" dtr="false" t="normal">COUNTIF(F248:Q248, "&gt;0")</f>
        <v>2</v>
      </c>
      <c r="V248" s="4" t="n">
        <f aca="false" ca="false" dt2D="false" dtr="false" t="normal">COUNTIF(R248:T248, "&gt;0")</f>
        <v>3</v>
      </c>
      <c r="W248" s="4" t="n">
        <f aca="false" ca="false" dt2D="false" dtr="false" t="normal">+U248+V248</f>
        <v>5</v>
      </c>
    </row>
    <row customFormat="true" customHeight="true" ht="12.75" outlineLevel="0" r="249" s="0">
      <c r="A249" s="49" t="n">
        <f aca="false" ca="false" dt2D="false" dtr="false" t="normal">+A248+1</f>
        <v>236</v>
      </c>
      <c r="B249" s="49" t="n">
        <f aca="false" ca="false" dt2D="false" dtr="false" t="normal">+B248+1</f>
        <v>6</v>
      </c>
      <c r="C249" s="50" t="s">
        <v>224</v>
      </c>
      <c r="D249" s="49" t="s">
        <v>359</v>
      </c>
      <c r="E249" s="58" t="n">
        <f aca="false" ca="true" dt2D="false" dtr="false" t="normal">SUBTOTAL(9, F249:T249)</f>
        <v>3714910.36068</v>
      </c>
      <c r="F249" s="58" t="n">
        <v>2535013.6</v>
      </c>
      <c r="G249" s="58" t="n"/>
      <c r="H249" s="58" t="n">
        <v>726838.24</v>
      </c>
      <c r="I249" s="58" t="n"/>
      <c r="J249" s="58" t="n"/>
      <c r="K249" s="58" t="n"/>
      <c r="L249" s="58" t="n">
        <v>0</v>
      </c>
      <c r="M249" s="58" t="n"/>
      <c r="N249" s="58" t="n"/>
      <c r="O249" s="58" t="n"/>
      <c r="P249" s="58" t="n"/>
      <c r="Q249" s="58" t="n"/>
      <c r="R249" s="58" t="n">
        <v>311184.91428</v>
      </c>
      <c r="S249" s="58" t="n">
        <v>36811.7864</v>
      </c>
      <c r="T249" s="58" t="n">
        <v>105061.82</v>
      </c>
      <c r="U249" s="4" t="n">
        <f aca="false" ca="false" dt2D="false" dtr="false" t="normal">COUNTIF(F249:Q249, "&gt;0")</f>
        <v>2</v>
      </c>
      <c r="V249" s="4" t="n">
        <f aca="false" ca="false" dt2D="false" dtr="false" t="normal">COUNTIF(R249:T249, "&gt;0")</f>
        <v>3</v>
      </c>
      <c r="W249" s="4" t="n">
        <f aca="false" ca="false" dt2D="false" dtr="false" t="normal">+U249+V249</f>
        <v>5</v>
      </c>
    </row>
    <row customFormat="true" customHeight="true" ht="12.75" outlineLevel="0" r="250" s="0">
      <c r="A250" s="49" t="n">
        <f aca="false" ca="false" dt2D="false" dtr="false" t="normal">+A249+1</f>
        <v>237</v>
      </c>
      <c r="B250" s="49" t="n">
        <f aca="false" ca="false" dt2D="false" dtr="false" t="normal">+B249+1</f>
        <v>7</v>
      </c>
      <c r="C250" s="50" t="s">
        <v>224</v>
      </c>
      <c r="D250" s="49" t="s">
        <v>360</v>
      </c>
      <c r="E250" s="58" t="n">
        <f aca="false" ca="true" dt2D="false" dtr="false" t="normal">SUBTOTAL(9, F250:T250)</f>
        <v>3197230.3640019996</v>
      </c>
      <c r="F250" s="58" t="n">
        <v>2173828.09</v>
      </c>
      <c r="G250" s="58" t="n"/>
      <c r="H250" s="58" t="n">
        <v>623279.26</v>
      </c>
      <c r="I250" s="58" t="n"/>
      <c r="J250" s="58" t="n"/>
      <c r="K250" s="58" t="n"/>
      <c r="L250" s="58" t="n">
        <v>0</v>
      </c>
      <c r="M250" s="58" t="n"/>
      <c r="N250" s="58" t="n"/>
      <c r="O250" s="58" t="n"/>
      <c r="P250" s="58" t="n"/>
      <c r="Q250" s="58" t="n"/>
      <c r="R250" s="58" t="n">
        <v>266847.684042</v>
      </c>
      <c r="S250" s="58" t="n">
        <v>31566.88996</v>
      </c>
      <c r="T250" s="58" t="n">
        <v>101708.44</v>
      </c>
      <c r="U250" s="4" t="n">
        <f aca="false" ca="false" dt2D="false" dtr="false" t="normal">COUNTIF(F250:Q250, "&gt;0")</f>
        <v>2</v>
      </c>
      <c r="V250" s="4" t="n">
        <f aca="false" ca="false" dt2D="false" dtr="false" t="normal">COUNTIF(R250:T250, "&gt;0")</f>
        <v>3</v>
      </c>
      <c r="W250" s="4" t="n">
        <f aca="false" ca="false" dt2D="false" dtr="false" t="normal">+U250+V250</f>
        <v>5</v>
      </c>
    </row>
    <row customFormat="true" customHeight="true" ht="12.75" outlineLevel="0" r="251" s="0">
      <c r="A251" s="49" t="n">
        <f aca="false" ca="false" dt2D="false" dtr="false" t="normal">+A250+1</f>
        <v>238</v>
      </c>
      <c r="B251" s="49" t="n">
        <f aca="false" ca="false" dt2D="false" dtr="false" t="normal">+B250+1</f>
        <v>8</v>
      </c>
      <c r="C251" s="50" t="s">
        <v>224</v>
      </c>
      <c r="D251" s="49" t="s">
        <v>361</v>
      </c>
      <c r="E251" s="58" t="n">
        <f aca="false" ca="true" dt2D="false" dtr="false" t="normal">SUBTOTAL(9, F251:T251)</f>
        <v>764994.5337441467</v>
      </c>
      <c r="F251" s="58" t="n"/>
      <c r="G251" s="58" t="n"/>
      <c r="H251" s="58" t="n">
        <v>666275.05</v>
      </c>
      <c r="I251" s="58" t="n"/>
      <c r="J251" s="58" t="n"/>
      <c r="K251" s="58" t="n"/>
      <c r="L251" s="58" t="n">
        <v>0</v>
      </c>
      <c r="M251" s="58" t="n"/>
      <c r="N251" s="58" t="n"/>
      <c r="O251" s="58" t="n"/>
      <c r="P251" s="58" t="n"/>
      <c r="Q251" s="58" t="n"/>
      <c r="R251" s="58" t="n">
        <v>76499.45271</v>
      </c>
      <c r="S251" s="58" t="n">
        <v>7649.945271</v>
      </c>
      <c r="T251" s="58" t="n">
        <v>14570.0857631466</v>
      </c>
      <c r="U251" s="4" t="n">
        <f aca="false" ca="false" dt2D="false" dtr="false" t="normal">COUNTIF(F251:Q251, "&gt;0")</f>
        <v>1</v>
      </c>
      <c r="V251" s="4" t="n">
        <f aca="false" ca="false" dt2D="false" dtr="false" t="normal">COUNTIF(R251:T251, "&gt;0")</f>
        <v>3</v>
      </c>
      <c r="W251" s="4" t="n">
        <f aca="false" ca="false" dt2D="false" dtr="false" t="normal">+U251+V251</f>
        <v>4</v>
      </c>
    </row>
    <row customFormat="true" customHeight="true" ht="12.75" outlineLevel="0" r="252" s="0">
      <c r="A252" s="49" t="n">
        <f aca="false" ca="false" dt2D="false" dtr="false" t="normal">+A251+1</f>
        <v>239</v>
      </c>
      <c r="B252" s="49" t="n">
        <f aca="false" ca="false" dt2D="false" dtr="false" t="normal">+B251+1</f>
        <v>9</v>
      </c>
      <c r="C252" s="50" t="s">
        <v>224</v>
      </c>
      <c r="D252" s="49" t="s">
        <v>362</v>
      </c>
      <c r="E252" s="58" t="n">
        <f aca="false" ca="true" dt2D="false" dtr="false" t="normal">SUBTOTAL(9, F252:T252)</f>
        <v>827658.809311444</v>
      </c>
      <c r="F252" s="58" t="n"/>
      <c r="G252" s="58" t="n"/>
      <c r="H252" s="58" t="n">
        <v>720852.75</v>
      </c>
      <c r="I252" s="58" t="n"/>
      <c r="J252" s="58" t="n"/>
      <c r="K252" s="58" t="n"/>
      <c r="L252" s="58" t="n">
        <v>0</v>
      </c>
      <c r="M252" s="58" t="n"/>
      <c r="N252" s="58" t="n"/>
      <c r="O252" s="58" t="n"/>
      <c r="P252" s="58" t="n"/>
      <c r="Q252" s="58" t="n"/>
      <c r="R252" s="58" t="n">
        <v>82765.8814</v>
      </c>
      <c r="S252" s="58" t="n">
        <v>8276.58814</v>
      </c>
      <c r="T252" s="58" t="n">
        <v>15763.589771444</v>
      </c>
      <c r="U252" s="4" t="n">
        <f aca="false" ca="false" dt2D="false" dtr="false" t="normal">COUNTIF(F252:Q252, "&gt;0")</f>
        <v>1</v>
      </c>
      <c r="V252" s="4" t="n">
        <f aca="false" ca="false" dt2D="false" dtr="false" t="normal">COUNTIF(R252:T252, "&gt;0")</f>
        <v>3</v>
      </c>
      <c r="W252" s="4" t="n">
        <f aca="false" ca="false" dt2D="false" dtr="false" t="normal">+U252+V252</f>
        <v>4</v>
      </c>
    </row>
    <row customFormat="true" customHeight="true" ht="12.75" outlineLevel="0" r="253" s="0">
      <c r="A253" s="49" t="n">
        <f aca="false" ca="false" dt2D="false" dtr="false" t="normal">+A252+1</f>
        <v>240</v>
      </c>
      <c r="B253" s="49" t="n">
        <f aca="false" ca="false" dt2D="false" dtr="false" t="normal">+B252+1</f>
        <v>10</v>
      </c>
      <c r="C253" s="50" t="s">
        <v>224</v>
      </c>
      <c r="D253" s="49" t="s">
        <v>363</v>
      </c>
      <c r="E253" s="58" t="n">
        <f aca="false" ca="true" dt2D="false" dtr="false" t="normal">SUBTOTAL(9, F253:T253)</f>
        <v>725306.7566155256</v>
      </c>
      <c r="F253" s="58" t="n"/>
      <c r="G253" s="58" t="n"/>
      <c r="H253" s="58" t="n">
        <v>631708.82</v>
      </c>
      <c r="I253" s="58" t="n"/>
      <c r="J253" s="58" t="n"/>
      <c r="K253" s="58" t="n"/>
      <c r="L253" s="58" t="n">
        <v>0</v>
      </c>
      <c r="M253" s="58" t="n"/>
      <c r="N253" s="58" t="n"/>
      <c r="O253" s="58" t="n"/>
      <c r="P253" s="58" t="n"/>
      <c r="Q253" s="58" t="n"/>
      <c r="R253" s="58" t="n">
        <v>72530.67636</v>
      </c>
      <c r="S253" s="58" t="n">
        <v>7253.067636</v>
      </c>
      <c r="T253" s="58" t="n">
        <v>13814.1926195256</v>
      </c>
      <c r="U253" s="4" t="n">
        <f aca="false" ca="false" dt2D="false" dtr="false" t="normal">COUNTIF(F253:Q253, "&gt;0")</f>
        <v>1</v>
      </c>
      <c r="V253" s="4" t="n">
        <f aca="false" ca="false" dt2D="false" dtr="false" t="normal">COUNTIF(R253:T253, "&gt;0")</f>
        <v>3</v>
      </c>
      <c r="W253" s="4" t="n">
        <f aca="false" ca="false" dt2D="false" dtr="false" t="normal">+U253+V253</f>
        <v>4</v>
      </c>
    </row>
    <row customFormat="true" customHeight="true" ht="12.75" outlineLevel="0" r="254" s="0">
      <c r="A254" s="49" t="n">
        <f aca="false" ca="false" dt2D="false" dtr="false" t="normal">+A253+1</f>
        <v>241</v>
      </c>
      <c r="B254" s="49" t="n">
        <f aca="false" ca="false" dt2D="false" dtr="false" t="normal">+B253+1</f>
        <v>11</v>
      </c>
      <c r="C254" s="50" t="s">
        <v>224</v>
      </c>
      <c r="D254" s="49" t="s">
        <v>364</v>
      </c>
      <c r="E254" s="58" t="n">
        <f aca="false" ca="true" dt2D="false" dtr="false" t="normal">SUBTOTAL(9, F254:T254)</f>
        <v>3693556.126364</v>
      </c>
      <c r="F254" s="58" t="n">
        <v>2511284.82</v>
      </c>
      <c r="G254" s="58" t="n"/>
      <c r="H254" s="58" t="n">
        <v>720034.73</v>
      </c>
      <c r="I254" s="58" t="n"/>
      <c r="J254" s="58" t="n"/>
      <c r="K254" s="58" t="n"/>
      <c r="L254" s="58" t="n">
        <v>0</v>
      </c>
      <c r="M254" s="58" t="n"/>
      <c r="N254" s="58" t="n"/>
      <c r="O254" s="58" t="n"/>
      <c r="P254" s="58" t="n"/>
      <c r="Q254" s="58" t="n"/>
      <c r="R254" s="58" t="n">
        <v>308272.093644</v>
      </c>
      <c r="S254" s="58" t="n">
        <v>36467.21272</v>
      </c>
      <c r="T254" s="58" t="n">
        <v>117497.27</v>
      </c>
      <c r="U254" s="4" t="n">
        <f aca="false" ca="false" dt2D="false" dtr="false" t="normal">COUNTIF(F254:Q254, "&gt;0")</f>
        <v>2</v>
      </c>
      <c r="V254" s="4" t="n">
        <f aca="false" ca="false" dt2D="false" dtr="false" t="normal">COUNTIF(R254:T254, "&gt;0")</f>
        <v>3</v>
      </c>
      <c r="W254" s="4" t="n">
        <f aca="false" ca="false" dt2D="false" dtr="false" t="normal">+U254+V254</f>
        <v>5</v>
      </c>
    </row>
    <row customFormat="true" customHeight="true" ht="12.75" outlineLevel="0" r="255" s="0">
      <c r="A255" s="49" t="n">
        <f aca="false" ca="false" dt2D="false" dtr="false" t="normal">+A254+1</f>
        <v>242</v>
      </c>
      <c r="B255" s="49" t="n">
        <f aca="false" ca="false" dt2D="false" dtr="false" t="normal">+B254+1</f>
        <v>12</v>
      </c>
      <c r="C255" s="50" t="s">
        <v>224</v>
      </c>
      <c r="D255" s="49" t="s">
        <v>365</v>
      </c>
      <c r="E255" s="58" t="n">
        <f aca="false" ca="true" dt2D="false" dtr="false" t="normal">SUBTOTAL(9, F255:T255)</f>
        <v>2695037.463938</v>
      </c>
      <c r="F255" s="58" t="n">
        <v>2347897.17</v>
      </c>
      <c r="G255" s="58" t="n"/>
      <c r="H255" s="58" t="n"/>
      <c r="I255" s="58" t="n"/>
      <c r="J255" s="58" t="n"/>
      <c r="K255" s="58" t="n"/>
      <c r="L255" s="58" t="n">
        <v>0</v>
      </c>
      <c r="M255" s="58" t="n"/>
      <c r="N255" s="58" t="n"/>
      <c r="O255" s="58" t="n"/>
      <c r="P255" s="58" t="n"/>
      <c r="Q255" s="58" t="n"/>
      <c r="R255" s="58" t="n">
        <v>210922.279056</v>
      </c>
      <c r="S255" s="58" t="n">
        <v>26365.284882</v>
      </c>
      <c r="T255" s="58" t="n">
        <v>109852.73</v>
      </c>
      <c r="U255" s="4" t="n">
        <f aca="false" ca="false" dt2D="false" dtr="false" t="normal">COUNTIF(F255:Q255, "&gt;0")</f>
        <v>1</v>
      </c>
      <c r="V255" s="4" t="n">
        <f aca="false" ca="false" dt2D="false" dtr="false" t="normal">COUNTIF(R255:T255, "&gt;0")</f>
        <v>3</v>
      </c>
      <c r="W255" s="4" t="n">
        <f aca="false" ca="false" dt2D="false" dtr="false" t="normal">+U255+V255</f>
        <v>4</v>
      </c>
    </row>
    <row customFormat="true" customHeight="true" ht="12.75" outlineLevel="0" r="256" s="0">
      <c r="A256" s="49" t="n">
        <f aca="false" ca="false" dt2D="false" dtr="false" t="normal">+A255+1</f>
        <v>243</v>
      </c>
      <c r="B256" s="49" t="n">
        <f aca="false" ca="false" dt2D="false" dtr="false" t="normal">+B255+1</f>
        <v>13</v>
      </c>
      <c r="C256" s="50" t="s">
        <v>224</v>
      </c>
      <c r="D256" s="49" t="s">
        <v>366</v>
      </c>
      <c r="E256" s="58" t="n">
        <f aca="false" ca="true" dt2D="false" dtr="false" t="normal">SUBTOTAL(9, F256:T256)</f>
        <v>708606.9760055603</v>
      </c>
      <c r="F256" s="58" t="n"/>
      <c r="G256" s="58" t="n"/>
      <c r="H256" s="58" t="n">
        <v>617164.08</v>
      </c>
      <c r="I256" s="58" t="n"/>
      <c r="J256" s="58" t="n"/>
      <c r="K256" s="58" t="n"/>
      <c r="L256" s="58" t="n">
        <v>0</v>
      </c>
      <c r="M256" s="58" t="n"/>
      <c r="N256" s="58" t="n"/>
      <c r="O256" s="58" t="n"/>
      <c r="P256" s="58" t="n"/>
      <c r="Q256" s="58" t="n"/>
      <c r="R256" s="58" t="n">
        <v>70860.69774</v>
      </c>
      <c r="S256" s="58" t="n">
        <v>7086.069774</v>
      </c>
      <c r="T256" s="58" t="n">
        <v>13496.1284915604</v>
      </c>
      <c r="U256" s="4" t="n">
        <f aca="false" ca="false" dt2D="false" dtr="false" t="normal">COUNTIF(F256:Q256, "&gt;0")</f>
        <v>1</v>
      </c>
      <c r="V256" s="4" t="n">
        <f aca="false" ca="false" dt2D="false" dtr="false" t="normal">COUNTIF(R256:T256, "&gt;0")</f>
        <v>3</v>
      </c>
      <c r="W256" s="4" t="n">
        <f aca="false" ca="false" dt2D="false" dtr="false" t="normal">+U256+V256</f>
        <v>4</v>
      </c>
    </row>
    <row customFormat="true" customHeight="true" ht="12.75" outlineLevel="0" r="257" s="0">
      <c r="A257" s="49" t="n">
        <f aca="false" ca="false" dt2D="false" dtr="false" t="normal">+A256+1</f>
        <v>244</v>
      </c>
      <c r="B257" s="49" t="n">
        <f aca="false" ca="false" dt2D="false" dtr="false" t="normal">+B256+1</f>
        <v>14</v>
      </c>
      <c r="C257" s="50" t="s">
        <v>224</v>
      </c>
      <c r="D257" s="49" t="s">
        <v>367</v>
      </c>
      <c r="E257" s="58" t="n">
        <f aca="false" ca="true" dt2D="false" dtr="false" t="normal">SUBTOTAL(9, F257:T257)</f>
        <v>2470590.797358</v>
      </c>
      <c r="F257" s="58" t="n">
        <v>2152360.85</v>
      </c>
      <c r="G257" s="58" t="n"/>
      <c r="H257" s="58" t="n"/>
      <c r="I257" s="58" t="n"/>
      <c r="J257" s="58" t="n"/>
      <c r="K257" s="58" t="n"/>
      <c r="L257" s="58" t="n">
        <v>0</v>
      </c>
      <c r="M257" s="58" t="n"/>
      <c r="N257" s="58" t="n"/>
      <c r="O257" s="58" t="n"/>
      <c r="P257" s="58" t="n"/>
      <c r="Q257" s="58" t="n"/>
      <c r="R257" s="58" t="n">
        <v>193356.362096</v>
      </c>
      <c r="S257" s="58" t="n">
        <v>24169.545262</v>
      </c>
      <c r="T257" s="58" t="n">
        <v>100704.04</v>
      </c>
      <c r="U257" s="4" t="n">
        <f aca="false" ca="false" dt2D="false" dtr="false" t="normal">COUNTIF(F257:Q257, "&gt;0")</f>
        <v>1</v>
      </c>
      <c r="V257" s="4" t="n">
        <f aca="false" ca="false" dt2D="false" dtr="false" t="normal">COUNTIF(R257:T257, "&gt;0")</f>
        <v>3</v>
      </c>
      <c r="W257" s="4" t="n">
        <f aca="false" ca="false" dt2D="false" dtr="false" t="normal">+U257+V257</f>
        <v>4</v>
      </c>
    </row>
    <row customFormat="true" customHeight="true" ht="12.75" outlineLevel="0" r="258" s="0">
      <c r="A258" s="49" t="n">
        <f aca="false" ca="false" dt2D="false" dtr="false" t="normal">+A257+1</f>
        <v>245</v>
      </c>
      <c r="B258" s="49" t="n">
        <f aca="false" ca="false" dt2D="false" dtr="false" t="normal">+B257+1</f>
        <v>15</v>
      </c>
      <c r="C258" s="50" t="s">
        <v>224</v>
      </c>
      <c r="D258" s="49" t="s">
        <v>368</v>
      </c>
      <c r="E258" s="58" t="n">
        <f aca="false" ca="true" dt2D="false" dtr="false" t="normal">SUBTOTAL(9, F258:T258)</f>
        <v>32657147.029999997</v>
      </c>
      <c r="F258" s="58" t="n">
        <v>16018659.56</v>
      </c>
      <c r="G258" s="58" t="n">
        <v>6478063.91</v>
      </c>
      <c r="H258" s="58" t="n"/>
      <c r="I258" s="58" t="n">
        <v>5221522.63</v>
      </c>
      <c r="J258" s="58" t="n"/>
      <c r="K258" s="58" t="n"/>
      <c r="L258" s="58" t="n">
        <v>0</v>
      </c>
      <c r="M258" s="58" t="n"/>
      <c r="N258" s="58" t="n"/>
      <c r="O258" s="58" t="n"/>
      <c r="P258" s="58" t="n"/>
      <c r="Q258" s="58" t="n"/>
      <c r="R258" s="58" t="n">
        <v>3785280.69</v>
      </c>
      <c r="S258" s="58" t="n">
        <v>395890.86</v>
      </c>
      <c r="T258" s="58" t="n">
        <v>757729.38</v>
      </c>
      <c r="U258" s="4" t="n">
        <f aca="false" ca="false" dt2D="false" dtr="false" t="normal">COUNTIF(F258:Q258, "&gt;0")</f>
        <v>3</v>
      </c>
      <c r="V258" s="4" t="n">
        <f aca="false" ca="false" dt2D="false" dtr="false" t="normal">COUNTIF(R258:T258, "&gt;0")</f>
        <v>3</v>
      </c>
      <c r="W258" s="4" t="n">
        <f aca="false" ca="false" dt2D="false" dtr="false" t="normal">+U258+V258</f>
        <v>6</v>
      </c>
    </row>
    <row customFormat="true" customHeight="true" ht="12.75" outlineLevel="0" r="259" s="0">
      <c r="A259" s="49" t="n">
        <f aca="false" ca="false" dt2D="false" dtr="false" t="normal">+A258+1</f>
        <v>246</v>
      </c>
      <c r="B259" s="49" t="n">
        <f aca="false" ca="false" dt2D="false" dtr="false" t="normal">+B258+1</f>
        <v>16</v>
      </c>
      <c r="C259" s="50" t="s">
        <v>224</v>
      </c>
      <c r="D259" s="49" t="s">
        <v>369</v>
      </c>
      <c r="E259" s="58" t="n">
        <f aca="false" ca="true" dt2D="false" dtr="false" t="normal">SUBTOTAL(9, F259:T259)</f>
        <v>3194978.75953</v>
      </c>
      <c r="F259" s="58" t="n">
        <v>2172297.2</v>
      </c>
      <c r="G259" s="58" t="n"/>
      <c r="H259" s="58" t="n">
        <v>622840.33</v>
      </c>
      <c r="I259" s="58" t="n"/>
      <c r="J259" s="58" t="n"/>
      <c r="K259" s="58" t="n"/>
      <c r="L259" s="58" t="n">
        <v>0</v>
      </c>
      <c r="M259" s="58" t="n"/>
      <c r="N259" s="58" t="n"/>
      <c r="O259" s="58" t="n"/>
      <c r="P259" s="58" t="n"/>
      <c r="Q259" s="58" t="n"/>
      <c r="R259" s="58" t="n">
        <v>266659.76013</v>
      </c>
      <c r="S259" s="58" t="n">
        <v>31544.6594</v>
      </c>
      <c r="T259" s="58" t="n">
        <v>101636.81</v>
      </c>
      <c r="U259" s="4" t="n">
        <f aca="false" ca="false" dt2D="false" dtr="false" t="normal">COUNTIF(F259:Q259, "&gt;0")</f>
        <v>2</v>
      </c>
      <c r="V259" s="4" t="n">
        <f aca="false" ca="false" dt2D="false" dtr="false" t="normal">COUNTIF(R259:T259, "&gt;0")</f>
        <v>3</v>
      </c>
      <c r="W259" s="4" t="n">
        <f aca="false" ca="false" dt2D="false" dtr="false" t="normal">+U259+V259</f>
        <v>5</v>
      </c>
    </row>
    <row customFormat="true" customHeight="true" ht="12.75" outlineLevel="0" r="260" s="0">
      <c r="A260" s="49" t="n">
        <f aca="false" ca="false" dt2D="false" dtr="false" t="normal">+A259+1</f>
        <v>247</v>
      </c>
      <c r="B260" s="49" t="n">
        <f aca="false" ca="false" dt2D="false" dtr="false" t="normal">+B259+1</f>
        <v>17</v>
      </c>
      <c r="C260" s="50" t="s">
        <v>224</v>
      </c>
      <c r="D260" s="49" t="s">
        <v>370</v>
      </c>
      <c r="E260" s="58" t="n">
        <f aca="false" ca="true" dt2D="false" dtr="false" t="normal">SUBTOTAL(9, F260:T260)</f>
        <v>1507227.3216600001</v>
      </c>
      <c r="F260" s="58" t="n">
        <v>1313085.55</v>
      </c>
      <c r="G260" s="58" t="n"/>
      <c r="H260" s="58" t="n"/>
      <c r="I260" s="58" t="n"/>
      <c r="J260" s="58" t="n"/>
      <c r="K260" s="58" t="n"/>
      <c r="L260" s="58" t="n">
        <v>0</v>
      </c>
      <c r="M260" s="58" t="n"/>
      <c r="N260" s="58" t="n"/>
      <c r="O260" s="58" t="n"/>
      <c r="P260" s="58" t="n"/>
      <c r="Q260" s="58" t="n"/>
      <c r="R260" s="58" t="n">
        <v>117960.44592</v>
      </c>
      <c r="S260" s="58" t="n">
        <v>14745.05574</v>
      </c>
      <c r="T260" s="58" t="n">
        <v>61436.27</v>
      </c>
      <c r="U260" s="4" t="n">
        <f aca="false" ca="false" dt2D="false" dtr="false" t="normal">COUNTIF(F260:Q260, "&gt;0")</f>
        <v>1</v>
      </c>
      <c r="V260" s="4" t="n">
        <f aca="false" ca="false" dt2D="false" dtr="false" t="normal">COUNTIF(R260:T260, "&gt;0")</f>
        <v>3</v>
      </c>
      <c r="W260" s="4" t="n">
        <f aca="false" ca="false" dt2D="false" dtr="false" t="normal">+U260+V260</f>
        <v>4</v>
      </c>
    </row>
    <row customFormat="true" customHeight="true" ht="12.75" outlineLevel="0" r="261" s="0">
      <c r="A261" s="49" t="n">
        <f aca="false" ca="false" dt2D="false" dtr="false" t="normal">+A260+1</f>
        <v>248</v>
      </c>
      <c r="B261" s="49" t="n">
        <f aca="false" ca="false" dt2D="false" dtr="false" t="normal">+B260+1</f>
        <v>18</v>
      </c>
      <c r="C261" s="50" t="s">
        <v>224</v>
      </c>
      <c r="D261" s="49" t="s">
        <v>371</v>
      </c>
      <c r="E261" s="58" t="n">
        <f aca="false" ca="true" dt2D="false" dtr="false" t="normal">SUBTOTAL(9, F261:T261)</f>
        <v>3183404.36</v>
      </c>
      <c r="F261" s="58" t="n">
        <v>2117428.74</v>
      </c>
      <c r="G261" s="58" t="n"/>
      <c r="H261" s="58" t="n"/>
      <c r="I261" s="58" t="n">
        <v>517392.47</v>
      </c>
      <c r="J261" s="58" t="n"/>
      <c r="K261" s="58" t="n"/>
      <c r="L261" s="58" t="n">
        <v>0</v>
      </c>
      <c r="M261" s="58" t="n"/>
      <c r="N261" s="58" t="n"/>
      <c r="O261" s="58" t="n"/>
      <c r="P261" s="58" t="n"/>
      <c r="Q261" s="58" t="n"/>
      <c r="R261" s="58" t="n">
        <v>418071.46</v>
      </c>
      <c r="S261" s="58" t="n">
        <v>44718.28</v>
      </c>
      <c r="T261" s="58" t="n">
        <v>85793.41</v>
      </c>
      <c r="U261" s="4" t="n">
        <f aca="false" ca="false" dt2D="false" dtr="false" t="normal">COUNTIF(F261:Q261, "&gt;0")</f>
        <v>2</v>
      </c>
      <c r="V261" s="4" t="n">
        <f aca="false" ca="false" dt2D="false" dtr="false" t="normal">COUNTIF(R261:T261, "&gt;0")</f>
        <v>3</v>
      </c>
      <c r="W261" s="4" t="n">
        <f aca="false" ca="false" dt2D="false" dtr="false" t="normal">+U261+V261</f>
        <v>5</v>
      </c>
    </row>
    <row customFormat="true" customHeight="true" ht="12.75" outlineLevel="0" r="262" s="0">
      <c r="A262" s="49" t="n">
        <f aca="false" ca="false" dt2D="false" dtr="false" t="normal">+A261+1</f>
        <v>249</v>
      </c>
      <c r="B262" s="49" t="n">
        <f aca="false" ca="false" dt2D="false" dtr="false" t="normal">+B261+1</f>
        <v>19</v>
      </c>
      <c r="C262" s="50" t="s">
        <v>224</v>
      </c>
      <c r="D262" s="49" t="s">
        <v>372</v>
      </c>
      <c r="E262" s="58" t="n">
        <f aca="false" ca="true" dt2D="false" dtr="false" t="normal">SUBTOTAL(9, F262:T262)</f>
        <v>2907582.8704359997</v>
      </c>
      <c r="F262" s="58" t="n">
        <v>2533065.19</v>
      </c>
      <c r="G262" s="58" t="n"/>
      <c r="H262" s="58" t="n"/>
      <c r="I262" s="58" t="n"/>
      <c r="J262" s="58" t="n"/>
      <c r="K262" s="58" t="n"/>
      <c r="L262" s="58" t="n">
        <v>0</v>
      </c>
      <c r="M262" s="58" t="n"/>
      <c r="N262" s="58" t="n"/>
      <c r="O262" s="58" t="n"/>
      <c r="P262" s="58" t="n"/>
      <c r="Q262" s="58" t="n"/>
      <c r="R262" s="58" t="n">
        <v>227556.764832</v>
      </c>
      <c r="S262" s="58" t="n">
        <v>28444.595604</v>
      </c>
      <c r="T262" s="58" t="n">
        <v>118516.32</v>
      </c>
      <c r="U262" s="4" t="n">
        <f aca="false" ca="false" dt2D="false" dtr="false" t="normal">COUNTIF(F262:Q262, "&gt;0")</f>
        <v>1</v>
      </c>
      <c r="V262" s="4" t="n">
        <f aca="false" ca="false" dt2D="false" dtr="false" t="normal">COUNTIF(R262:T262, "&gt;0")</f>
        <v>3</v>
      </c>
      <c r="W262" s="4" t="n">
        <f aca="false" ca="false" dt2D="false" dtr="false" t="normal">+U262+V262</f>
        <v>4</v>
      </c>
    </row>
    <row customFormat="true" customHeight="true" ht="12.75" outlineLevel="0" r="263" s="0">
      <c r="A263" s="49" t="n">
        <f aca="false" ca="false" dt2D="false" dtr="false" t="normal">+A262+1</f>
        <v>250</v>
      </c>
      <c r="B263" s="49" t="n">
        <f aca="false" ca="false" dt2D="false" dtr="false" t="normal">+B262+1</f>
        <v>20</v>
      </c>
      <c r="C263" s="50" t="s">
        <v>224</v>
      </c>
      <c r="D263" s="49" t="s">
        <v>373</v>
      </c>
      <c r="E263" s="58" t="n">
        <f aca="false" ca="true" dt2D="false" dtr="false" t="normal">SUBTOTAL(9, F263:T263)</f>
        <v>2750188.013194</v>
      </c>
      <c r="F263" s="58" t="n">
        <v>2270796.02</v>
      </c>
      <c r="G263" s="58" t="n"/>
      <c r="H263" s="58" t="n"/>
      <c r="I263" s="58" t="n"/>
      <c r="J263" s="58" t="n"/>
      <c r="K263" s="58" t="n"/>
      <c r="L263" s="58" t="n">
        <v>0</v>
      </c>
      <c r="M263" s="58" t="n"/>
      <c r="N263" s="58" t="n"/>
      <c r="O263" s="58" t="n"/>
      <c r="P263" s="58" t="n"/>
      <c r="Q263" s="58" t="n"/>
      <c r="R263" s="58" t="n">
        <v>203995.931728</v>
      </c>
      <c r="S263" s="58" t="n">
        <v>25499.491466</v>
      </c>
      <c r="T263" s="58" t="n">
        <v>249896.57</v>
      </c>
      <c r="U263" s="4" t="n">
        <f aca="false" ca="false" dt2D="false" dtr="false" t="normal">COUNTIF(F263:Q263, "&gt;0")</f>
        <v>1</v>
      </c>
      <c r="V263" s="4" t="n">
        <f aca="false" ca="false" dt2D="false" dtr="false" t="normal">COUNTIF(R263:T263, "&gt;0")</f>
        <v>3</v>
      </c>
      <c r="W263" s="4" t="n">
        <f aca="false" ca="false" dt2D="false" dtr="false" t="normal">+U263+V263</f>
        <v>4</v>
      </c>
    </row>
    <row customFormat="true" customHeight="true" ht="13.5" outlineLevel="0" r="264" s="0">
      <c r="A264" s="49" t="n">
        <f aca="false" ca="false" dt2D="false" dtr="false" t="normal">+A263+1</f>
        <v>251</v>
      </c>
      <c r="B264" s="49" t="n">
        <f aca="false" ca="false" dt2D="false" dtr="false" t="normal">+B263+1</f>
        <v>21</v>
      </c>
      <c r="C264" s="50" t="s">
        <v>224</v>
      </c>
      <c r="D264" s="49" t="s">
        <v>374</v>
      </c>
      <c r="E264" s="58" t="n">
        <f aca="false" ca="true" dt2D="false" dtr="false" t="normal">SUBTOTAL(9, F264:T264)</f>
        <v>748638.3555335634</v>
      </c>
      <c r="F264" s="58" t="n"/>
      <c r="G264" s="58" t="n"/>
      <c r="H264" s="58" t="n">
        <v>652029.57</v>
      </c>
      <c r="I264" s="58" t="n"/>
      <c r="J264" s="58" t="n"/>
      <c r="K264" s="58" t="n"/>
      <c r="L264" s="58" t="n">
        <v>0</v>
      </c>
      <c r="M264" s="58" t="n"/>
      <c r="N264" s="58" t="n"/>
      <c r="O264" s="58" t="n"/>
      <c r="P264" s="58" t="n"/>
      <c r="Q264" s="58" t="n"/>
      <c r="R264" s="58" t="n">
        <v>74863.83579</v>
      </c>
      <c r="S264" s="58" t="n">
        <v>7486.383579</v>
      </c>
      <c r="T264" s="58" t="n">
        <v>14258.5661645634</v>
      </c>
      <c r="U264" s="4" t="n">
        <f aca="false" ca="false" dt2D="false" dtr="false" t="normal">COUNTIF(F264:Q264, "&gt;0")</f>
        <v>1</v>
      </c>
      <c r="V264" s="4" t="n">
        <f aca="false" ca="false" dt2D="false" dtr="false" t="normal">COUNTIF(R264:T264, "&gt;0")</f>
        <v>3</v>
      </c>
      <c r="W264" s="4" t="n">
        <f aca="false" ca="false" dt2D="false" dtr="false" t="normal">+U264+V264</f>
        <v>4</v>
      </c>
    </row>
    <row customFormat="true" customHeight="true" ht="12.75" outlineLevel="0" r="265" s="0">
      <c r="A265" s="49" t="n">
        <f aca="false" ca="false" dt2D="false" dtr="false" t="normal">+A264+1</f>
        <v>252</v>
      </c>
      <c r="B265" s="49" t="n">
        <f aca="false" ca="false" dt2D="false" dtr="false" t="normal">+B264+1</f>
        <v>22</v>
      </c>
      <c r="C265" s="50" t="s">
        <v>224</v>
      </c>
      <c r="D265" s="49" t="s">
        <v>375</v>
      </c>
      <c r="E265" s="58" t="n">
        <f aca="false" ca="true" dt2D="false" dtr="false" t="normal">SUBTOTAL(9, F265:T265)</f>
        <v>7004012.54484</v>
      </c>
      <c r="F265" s="58" t="n"/>
      <c r="G265" s="58" t="n"/>
      <c r="H265" s="58" t="n"/>
      <c r="I265" s="58" t="n"/>
      <c r="J265" s="58" t="n"/>
      <c r="K265" s="58" t="n"/>
      <c r="L265" s="58" t="n">
        <v>0</v>
      </c>
      <c r="M265" s="58" t="n"/>
      <c r="N265" s="58" t="n">
        <v>6168714.01</v>
      </c>
      <c r="O265" s="58" t="n"/>
      <c r="P265" s="58" t="n"/>
      <c r="Q265" s="58" t="n"/>
      <c r="R265" s="58" t="n">
        <v>630361.129356</v>
      </c>
      <c r="S265" s="58" t="n">
        <v>70040.125484</v>
      </c>
      <c r="T265" s="58" t="n">
        <v>134897.28</v>
      </c>
      <c r="U265" s="4" t="n">
        <f aca="false" ca="false" dt2D="false" dtr="false" t="normal">COUNTIF(F265:Q265, "&gt;0")</f>
        <v>1</v>
      </c>
      <c r="V265" s="4" t="n">
        <f aca="false" ca="false" dt2D="false" dtr="false" t="normal">COUNTIF(R265:T265, "&gt;0")</f>
        <v>3</v>
      </c>
      <c r="W265" s="4" t="n">
        <f aca="false" ca="false" dt2D="false" dtr="false" t="normal">+U265+V265</f>
        <v>4</v>
      </c>
    </row>
    <row customFormat="true" customHeight="true" ht="12.75" outlineLevel="0" r="266" s="0">
      <c r="A266" s="49" t="n">
        <f aca="false" ca="false" dt2D="false" dtr="false" t="normal">+A265+1</f>
        <v>253</v>
      </c>
      <c r="B266" s="49" t="n">
        <f aca="false" ca="false" dt2D="false" dtr="false" t="normal">+B265+1</f>
        <v>23</v>
      </c>
      <c r="C266" s="50" t="s">
        <v>224</v>
      </c>
      <c r="D266" s="49" t="s">
        <v>376</v>
      </c>
      <c r="E266" s="58" t="n">
        <f aca="false" ca="true" dt2D="false" dtr="false" t="normal">SUBTOTAL(9, F266:T266)</f>
        <v>2626891.8030600003</v>
      </c>
      <c r="F266" s="58" t="n">
        <v>2168991.87</v>
      </c>
      <c r="G266" s="58" t="n"/>
      <c r="H266" s="58" t="n"/>
      <c r="I266" s="58" t="n"/>
      <c r="J266" s="58" t="n"/>
      <c r="K266" s="58" t="n"/>
      <c r="L266" s="58" t="n">
        <v>0</v>
      </c>
      <c r="M266" s="58" t="n"/>
      <c r="N266" s="58" t="n"/>
      <c r="O266" s="58" t="n"/>
      <c r="P266" s="58" t="n"/>
      <c r="Q266" s="58" t="n"/>
      <c r="R266" s="58" t="n">
        <v>194850.40272</v>
      </c>
      <c r="S266" s="58" t="n">
        <v>24356.30034</v>
      </c>
      <c r="T266" s="58" t="n">
        <v>238693.23</v>
      </c>
      <c r="U266" s="4" t="n">
        <f aca="false" ca="false" dt2D="false" dtr="false" t="normal">COUNTIF(F266:Q266, "&gt;0")</f>
        <v>1</v>
      </c>
      <c r="V266" s="4" t="n">
        <f aca="false" ca="false" dt2D="false" dtr="false" t="normal">COUNTIF(R266:T266, "&gt;0")</f>
        <v>3</v>
      </c>
      <c r="W266" s="4" t="n">
        <f aca="false" ca="false" dt2D="false" dtr="false" t="normal">+U266+V266</f>
        <v>4</v>
      </c>
    </row>
    <row customFormat="true" customHeight="true" ht="12.75" outlineLevel="0" r="267" s="0">
      <c r="A267" s="49" t="n">
        <f aca="false" ca="false" dt2D="false" dtr="false" t="normal">+A266+1</f>
        <v>254</v>
      </c>
      <c r="B267" s="49" t="n">
        <f aca="false" ca="false" dt2D="false" dtr="false" t="normal">+B266+1</f>
        <v>24</v>
      </c>
      <c r="C267" s="50" t="s">
        <v>224</v>
      </c>
      <c r="D267" s="49" t="s">
        <v>378</v>
      </c>
      <c r="E267" s="58" t="n">
        <f aca="false" ca="true" dt2D="false" dtr="false" t="normal">SUBTOTAL(9, F267:T267)</f>
        <v>2993409.3587419996</v>
      </c>
      <c r="F267" s="58" t="n">
        <v>2471620.86</v>
      </c>
      <c r="G267" s="58" t="n"/>
      <c r="H267" s="58" t="n"/>
      <c r="I267" s="58" t="n"/>
      <c r="J267" s="58" t="n"/>
      <c r="K267" s="58" t="n"/>
      <c r="L267" s="58" t="n">
        <v>0</v>
      </c>
      <c r="M267" s="58" t="n"/>
      <c r="N267" s="58" t="n"/>
      <c r="O267" s="58" t="n"/>
      <c r="P267" s="58" t="n"/>
      <c r="Q267" s="58" t="n"/>
      <c r="R267" s="58" t="n">
        <v>222036.941104</v>
      </c>
      <c r="S267" s="58" t="n">
        <v>27754.617638</v>
      </c>
      <c r="T267" s="58" t="n">
        <v>271996.94</v>
      </c>
      <c r="U267" s="4" t="n">
        <f aca="false" ca="false" dt2D="false" dtr="false" t="normal">COUNTIF(F267:Q267, "&gt;0")</f>
        <v>1</v>
      </c>
      <c r="V267" s="4" t="n">
        <f aca="false" ca="false" dt2D="false" dtr="false" t="normal">COUNTIF(R267:T267, "&gt;0")</f>
        <v>3</v>
      </c>
      <c r="W267" s="4" t="n">
        <f aca="false" ca="false" dt2D="false" dtr="false" t="normal">+U267+V267</f>
        <v>4</v>
      </c>
    </row>
    <row customFormat="true" customHeight="true" ht="12.75" outlineLevel="0" r="268" s="0">
      <c r="A268" s="49" t="n">
        <f aca="false" ca="false" dt2D="false" dtr="false" t="normal">+A267+1</f>
        <v>255</v>
      </c>
      <c r="B268" s="49" t="n">
        <f aca="false" ca="false" dt2D="false" dtr="false" t="normal">+B267+1</f>
        <v>25</v>
      </c>
      <c r="C268" s="50" t="s">
        <v>224</v>
      </c>
      <c r="D268" s="49" t="s">
        <v>379</v>
      </c>
      <c r="E268" s="58" t="n">
        <f aca="false" ca="true" dt2D="false" dtr="false" t="normal">SUBTOTAL(9, F268:T268)</f>
        <v>3215849.6162139997</v>
      </c>
      <c r="F268" s="58" t="n">
        <v>2576278.02</v>
      </c>
      <c r="G268" s="58" t="n"/>
      <c r="H268" s="58" t="n"/>
      <c r="I268" s="58" t="n"/>
      <c r="J268" s="58" t="n"/>
      <c r="K268" s="58" t="n"/>
      <c r="L268" s="58" t="n">
        <v>0</v>
      </c>
      <c r="M268" s="58" t="n"/>
      <c r="N268" s="58" t="n"/>
      <c r="O268" s="58" t="n"/>
      <c r="P268" s="58" t="n"/>
      <c r="Q268" s="58" t="n"/>
      <c r="R268" s="58" t="n">
        <v>231438.769968</v>
      </c>
      <c r="S268" s="58" t="n">
        <v>28929.846246</v>
      </c>
      <c r="T268" s="58" t="n">
        <v>379202.98</v>
      </c>
      <c r="U268" s="4" t="n">
        <f aca="false" ca="false" dt2D="false" dtr="false" t="normal">COUNTIF(F268:Q268, "&gt;0")</f>
        <v>1</v>
      </c>
      <c r="V268" s="4" t="n">
        <f aca="false" ca="false" dt2D="false" dtr="false" t="normal">COUNTIF(R268:T268, "&gt;0")</f>
        <v>3</v>
      </c>
      <c r="W268" s="4" t="n">
        <f aca="false" ca="false" dt2D="false" dtr="false" t="normal">+U268+V268</f>
        <v>4</v>
      </c>
    </row>
    <row customFormat="true" customHeight="true" ht="12.75" outlineLevel="0" r="269" s="0">
      <c r="A269" s="49" t="n">
        <f aca="false" ca="false" dt2D="false" dtr="false" t="normal">+A268+1</f>
        <v>256</v>
      </c>
      <c r="B269" s="49" t="n">
        <f aca="false" ca="false" dt2D="false" dtr="false" t="normal">+B268+1</f>
        <v>26</v>
      </c>
      <c r="C269" s="50" t="s">
        <v>224</v>
      </c>
      <c r="D269" s="49" t="s">
        <v>381</v>
      </c>
      <c r="E269" s="58" t="n">
        <f aca="false" ca="true" dt2D="false" dtr="false" t="normal">SUBTOTAL(9, F269:T269)</f>
        <v>4215752.447539</v>
      </c>
      <c r="F269" s="58" t="n">
        <v>3397167.19</v>
      </c>
      <c r="G269" s="58" t="n"/>
      <c r="H269" s="58" t="n"/>
      <c r="I269" s="58" t="n"/>
      <c r="J269" s="58" t="n"/>
      <c r="K269" s="58" t="n"/>
      <c r="L269" s="58" t="n">
        <v>0</v>
      </c>
      <c r="M269" s="58" t="n"/>
      <c r="N269" s="58" t="n"/>
      <c r="O269" s="58" t="n"/>
      <c r="P269" s="58" t="n"/>
      <c r="Q269" s="58" t="n"/>
      <c r="R269" s="58" t="n">
        <v>389047.553368</v>
      </c>
      <c r="S269" s="58" t="n">
        <v>48630.944171</v>
      </c>
      <c r="T269" s="58" t="n">
        <v>380906.76</v>
      </c>
      <c r="U269" s="4" t="n">
        <f aca="false" ca="false" dt2D="false" dtr="false" t="normal">COUNTIF(F269:Q269, "&gt;0")</f>
        <v>1</v>
      </c>
      <c r="V269" s="4" t="n">
        <f aca="false" ca="false" dt2D="false" dtr="false" t="normal">COUNTIF(R269:T269, "&gt;0")</f>
        <v>3</v>
      </c>
      <c r="W269" s="4" t="n">
        <f aca="false" ca="false" dt2D="false" dtr="false" t="normal">+U269+V269</f>
        <v>4</v>
      </c>
    </row>
    <row customFormat="true" customHeight="true" ht="12.75" outlineLevel="0" r="270" s="0">
      <c r="A270" s="49" t="n">
        <f aca="false" ca="false" dt2D="false" dtr="false" t="normal">+A269+1</f>
        <v>257</v>
      </c>
      <c r="B270" s="49" t="n">
        <f aca="false" ca="false" dt2D="false" dtr="false" t="normal">+B269+1</f>
        <v>27</v>
      </c>
      <c r="C270" s="50" t="s">
        <v>224</v>
      </c>
      <c r="D270" s="49" t="s">
        <v>382</v>
      </c>
      <c r="E270" s="58" t="n">
        <f aca="false" ca="true" dt2D="false" dtr="false" t="normal">SUBTOTAL(9, F270:T270)</f>
        <v>6990727.123179999</v>
      </c>
      <c r="F270" s="58" t="n">
        <v>4753063.52</v>
      </c>
      <c r="G270" s="58" t="n"/>
      <c r="H270" s="58" t="n">
        <v>1362796.77</v>
      </c>
      <c r="I270" s="58" t="n"/>
      <c r="J270" s="58" t="n"/>
      <c r="K270" s="58" t="n"/>
      <c r="L270" s="58" t="n">
        <v>0</v>
      </c>
      <c r="M270" s="58" t="n"/>
      <c r="N270" s="58" t="n"/>
      <c r="O270" s="58" t="n"/>
      <c r="P270" s="58" t="n"/>
      <c r="Q270" s="58" t="n"/>
      <c r="R270" s="58" t="n">
        <v>583461.03678</v>
      </c>
      <c r="S270" s="58" t="n">
        <v>69020.8364</v>
      </c>
      <c r="T270" s="58" t="n">
        <v>222384.96</v>
      </c>
      <c r="U270" s="4" t="n">
        <f aca="false" ca="false" dt2D="false" dtr="false" t="normal">COUNTIF(F270:Q270, "&gt;0")</f>
        <v>2</v>
      </c>
      <c r="V270" s="4" t="n">
        <f aca="false" ca="false" dt2D="false" dtr="false" t="normal">COUNTIF(R270:T270, "&gt;0")</f>
        <v>3</v>
      </c>
      <c r="W270" s="4" t="n">
        <f aca="false" ca="false" dt2D="false" dtr="false" t="normal">+U270+V270</f>
        <v>5</v>
      </c>
    </row>
    <row customFormat="true" customHeight="true" ht="12.75" outlineLevel="0" r="271" s="0">
      <c r="A271" s="49" t="n">
        <f aca="false" ca="false" dt2D="false" dtr="false" t="normal">+A270+1</f>
        <v>258</v>
      </c>
      <c r="B271" s="49" t="n">
        <f aca="false" ca="false" dt2D="false" dtr="false" t="normal">+B270+1</f>
        <v>28</v>
      </c>
      <c r="C271" s="50" t="s">
        <v>224</v>
      </c>
      <c r="D271" s="49" t="s">
        <v>383</v>
      </c>
      <c r="E271" s="58" t="n">
        <f aca="false" ca="true" dt2D="false" dtr="false" t="normal">SUBTOTAL(9, F271:T271)</f>
        <v>6356849.367501999</v>
      </c>
      <c r="F271" s="58" t="n">
        <v>3840894.2</v>
      </c>
      <c r="G271" s="58" t="n"/>
      <c r="H271" s="58" t="n">
        <v>1662114.46</v>
      </c>
      <c r="I271" s="58" t="n"/>
      <c r="J271" s="58" t="n"/>
      <c r="K271" s="58" t="n"/>
      <c r="L271" s="58" t="n">
        <v>0</v>
      </c>
      <c r="M271" s="58" t="n"/>
      <c r="N271" s="58" t="n"/>
      <c r="O271" s="58" t="n"/>
      <c r="P271" s="58" t="n"/>
      <c r="Q271" s="58" t="n"/>
      <c r="R271" s="58" t="n">
        <v>601053.277542</v>
      </c>
      <c r="S271" s="58" t="n">
        <v>71101.91996</v>
      </c>
      <c r="T271" s="58" t="n">
        <v>181685.51</v>
      </c>
      <c r="U271" s="4" t="n">
        <f aca="false" ca="false" dt2D="false" dtr="false" t="normal">COUNTIF(F271:Q271, "&gt;0")</f>
        <v>2</v>
      </c>
      <c r="V271" s="4" t="n">
        <f aca="false" ca="false" dt2D="false" dtr="false" t="normal">COUNTIF(R271:T271, "&gt;0")</f>
        <v>3</v>
      </c>
      <c r="W271" s="4" t="n">
        <f aca="false" ca="false" dt2D="false" dtr="false" t="normal">+U271+V271</f>
        <v>5</v>
      </c>
    </row>
    <row customFormat="true" customHeight="true" ht="12.75" outlineLevel="0" r="272" s="0">
      <c r="A272" s="49" t="n">
        <f aca="false" ca="false" dt2D="false" dtr="false" t="normal">+A271+1</f>
        <v>259</v>
      </c>
      <c r="B272" s="49" t="n">
        <f aca="false" ca="false" dt2D="false" dtr="false" t="normal">+B271+1</f>
        <v>29</v>
      </c>
      <c r="C272" s="50" t="s">
        <v>224</v>
      </c>
      <c r="D272" s="49" t="s">
        <v>384</v>
      </c>
      <c r="E272" s="58" t="n">
        <f aca="false" ca="true" dt2D="false" dtr="false" t="normal">SUBTOTAL(9, F272:T272)</f>
        <v>3096748.8598379996</v>
      </c>
      <c r="F272" s="58" t="n">
        <v>2512085.05</v>
      </c>
      <c r="G272" s="58" t="n"/>
      <c r="H272" s="58" t="n"/>
      <c r="I272" s="58" t="n"/>
      <c r="J272" s="58" t="n"/>
      <c r="K272" s="58" t="n"/>
      <c r="L272" s="58" t="n">
        <v>0</v>
      </c>
      <c r="M272" s="58" t="n"/>
      <c r="N272" s="58" t="n"/>
      <c r="O272" s="58" t="n"/>
      <c r="P272" s="58" t="n"/>
      <c r="Q272" s="58" t="n"/>
      <c r="R272" s="58" t="n">
        <v>308370.326598</v>
      </c>
      <c r="S272" s="58" t="n">
        <v>36478.83324</v>
      </c>
      <c r="T272" s="58" t="n">
        <v>239814.65</v>
      </c>
      <c r="U272" s="4" t="n">
        <f aca="false" ca="false" dt2D="false" dtr="false" t="normal">COUNTIF(F272:Q272, "&gt;0")</f>
        <v>1</v>
      </c>
      <c r="V272" s="4" t="n">
        <f aca="false" ca="false" dt2D="false" dtr="false" t="normal">COUNTIF(R272:T272, "&gt;0")</f>
        <v>3</v>
      </c>
      <c r="W272" s="4" t="n">
        <f aca="false" ca="false" dt2D="false" dtr="false" t="normal">+U272+V272</f>
        <v>4</v>
      </c>
    </row>
    <row customFormat="true" customHeight="true" ht="11.25" outlineLevel="0" r="273" s="0">
      <c r="A273" s="49" t="n">
        <f aca="false" ca="false" dt2D="false" dtr="false" t="normal">+A272+1</f>
        <v>260</v>
      </c>
      <c r="B273" s="49" t="n">
        <f aca="false" ca="false" dt2D="false" dtr="false" t="normal">+B272+1</f>
        <v>30</v>
      </c>
      <c r="C273" s="50" t="s">
        <v>385</v>
      </c>
      <c r="D273" s="49" t="s">
        <v>386</v>
      </c>
      <c r="E273" s="58" t="n">
        <f aca="false" ca="true" dt2D="false" dtr="false" t="normal">SUBTOTAL(9, F273:T273)</f>
        <v>968656.3200000001</v>
      </c>
      <c r="F273" s="58" t="n"/>
      <c r="G273" s="58" t="n"/>
      <c r="H273" s="58" t="n">
        <v>843655.1</v>
      </c>
      <c r="I273" s="58" t="n"/>
      <c r="J273" s="58" t="n"/>
      <c r="K273" s="58" t="n"/>
      <c r="L273" s="58" t="n">
        <v>0</v>
      </c>
      <c r="M273" s="58" t="n"/>
      <c r="N273" s="58" t="n"/>
      <c r="O273" s="58" t="n"/>
      <c r="P273" s="58" t="n"/>
      <c r="Q273" s="58" t="n"/>
      <c r="R273" s="58" t="n">
        <v>96865.63</v>
      </c>
      <c r="S273" s="58" t="n">
        <v>9686.56</v>
      </c>
      <c r="T273" s="58" t="n">
        <v>18449.03</v>
      </c>
      <c r="U273" s="4" t="n">
        <f aca="false" ca="false" dt2D="false" dtr="false" t="normal">COUNTIF(F273:Q273, "&gt;0")</f>
        <v>1</v>
      </c>
      <c r="V273" s="4" t="n">
        <f aca="false" ca="false" dt2D="false" dtr="false" t="normal">COUNTIF(R273:T273, "&gt;0")</f>
        <v>3</v>
      </c>
      <c r="W273" s="4" t="n">
        <f aca="false" ca="false" dt2D="false" dtr="false" t="normal">+U273+V273</f>
        <v>4</v>
      </c>
    </row>
    <row customFormat="true" customHeight="true" ht="12.75" outlineLevel="0" r="274" s="0">
      <c r="A274" s="49" t="n">
        <f aca="false" ca="false" dt2D="false" dtr="false" t="normal">+A273+1</f>
        <v>261</v>
      </c>
      <c r="B274" s="49" t="n">
        <f aca="false" ca="false" dt2D="false" dtr="false" t="normal">+B273+1</f>
        <v>31</v>
      </c>
      <c r="C274" s="50" t="s">
        <v>385</v>
      </c>
      <c r="D274" s="49" t="s">
        <v>387</v>
      </c>
      <c r="E274" s="58" t="n">
        <f aca="false" ca="true" dt2D="false" dtr="false" t="normal">SUBTOTAL(9, F274:T274)</f>
        <v>4088201.373820001</v>
      </c>
      <c r="F274" s="58" t="n">
        <v>2779607.97</v>
      </c>
      <c r="G274" s="58" t="n"/>
      <c r="H274" s="58" t="n">
        <v>796968.26</v>
      </c>
      <c r="I274" s="58" t="n"/>
      <c r="J274" s="58" t="n"/>
      <c r="K274" s="58" t="n"/>
      <c r="L274" s="58" t="n">
        <v>0</v>
      </c>
      <c r="M274" s="58" t="n"/>
      <c r="N274" s="58" t="n"/>
      <c r="O274" s="58" t="n"/>
      <c r="P274" s="58" t="n"/>
      <c r="Q274" s="58" t="n"/>
      <c r="R274" s="58" t="n">
        <v>341210.03022</v>
      </c>
      <c r="S274" s="58" t="n">
        <v>40363.6236</v>
      </c>
      <c r="T274" s="58" t="n">
        <v>130051.49</v>
      </c>
      <c r="U274" s="4" t="n">
        <f aca="false" ca="false" dt2D="false" dtr="false" t="normal">COUNTIF(F274:Q274, "&gt;0")</f>
        <v>2</v>
      </c>
      <c r="V274" s="4" t="n">
        <f aca="false" ca="false" dt2D="false" dtr="false" t="normal">COUNTIF(R274:T274, "&gt;0")</f>
        <v>3</v>
      </c>
      <c r="W274" s="4" t="n">
        <f aca="false" ca="false" dt2D="false" dtr="false" t="normal">+U274+V274</f>
        <v>5</v>
      </c>
    </row>
    <row customFormat="true" customHeight="true" ht="12.75" outlineLevel="0" r="275" s="0">
      <c r="A275" s="49" t="n">
        <f aca="false" ca="false" dt2D="false" dtr="false" t="normal">+A274+1</f>
        <v>262</v>
      </c>
      <c r="B275" s="49" t="n">
        <f aca="false" ca="false" dt2D="false" dtr="false" t="normal">+B274+1</f>
        <v>32</v>
      </c>
      <c r="C275" s="50" t="s">
        <v>385</v>
      </c>
      <c r="D275" s="49" t="s">
        <v>388</v>
      </c>
      <c r="E275" s="58" t="n">
        <f aca="false" ca="true" dt2D="false" dtr="false" t="normal">SUBTOTAL(9, F275:T275)</f>
        <v>4671986.704178</v>
      </c>
      <c r="F275" s="58" t="n">
        <v>3188111.87</v>
      </c>
      <c r="G275" s="58" t="n"/>
      <c r="H275" s="58" t="n">
        <v>914094.36</v>
      </c>
      <c r="I275" s="58" t="n"/>
      <c r="J275" s="58" t="n"/>
      <c r="K275" s="58" t="n"/>
      <c r="L275" s="58" t="n">
        <v>0</v>
      </c>
      <c r="M275" s="58" t="n"/>
      <c r="N275" s="58" t="n"/>
      <c r="O275" s="58" t="n"/>
      <c r="P275" s="58" t="n"/>
      <c r="Q275" s="58" t="n"/>
      <c r="R275" s="58" t="n">
        <v>391355.817738</v>
      </c>
      <c r="S275" s="58" t="n">
        <v>46295.64644</v>
      </c>
      <c r="T275" s="58" t="n">
        <v>132129.01</v>
      </c>
      <c r="U275" s="4" t="n">
        <f aca="false" ca="false" dt2D="false" dtr="false" t="normal">COUNTIF(F275:Q275, "&gt;0")</f>
        <v>2</v>
      </c>
      <c r="V275" s="4" t="n">
        <f aca="false" ca="false" dt2D="false" dtr="false" t="normal">COUNTIF(R275:T275, "&gt;0")</f>
        <v>3</v>
      </c>
      <c r="W275" s="4" t="n">
        <f aca="false" ca="false" dt2D="false" dtr="false" t="normal">+U275+V275</f>
        <v>5</v>
      </c>
    </row>
    <row customFormat="true" customHeight="true" ht="12.75" outlineLevel="0" r="276" s="0">
      <c r="A276" s="49" t="n">
        <f aca="false" ca="false" dt2D="false" dtr="false" t="normal">+A275+1</f>
        <v>263</v>
      </c>
      <c r="B276" s="49" t="n">
        <f aca="false" ca="false" dt2D="false" dtr="false" t="normal">+B275+1</f>
        <v>33</v>
      </c>
      <c r="C276" s="50" t="s">
        <v>385</v>
      </c>
      <c r="D276" s="49" t="s">
        <v>389</v>
      </c>
      <c r="E276" s="58" t="n">
        <f aca="false" ca="true" dt2D="false" dtr="false" t="normal">SUBTOTAL(9, F276:T276)</f>
        <v>5758315.0110059995</v>
      </c>
      <c r="F276" s="58" t="n">
        <v>3929410.25</v>
      </c>
      <c r="G276" s="58" t="n"/>
      <c r="H276" s="58" t="n">
        <v>1126639.18</v>
      </c>
      <c r="I276" s="58" t="n"/>
      <c r="J276" s="58" t="n"/>
      <c r="K276" s="58" t="n"/>
      <c r="L276" s="58" t="n">
        <v>0</v>
      </c>
      <c r="M276" s="58" t="n"/>
      <c r="N276" s="58" t="n"/>
      <c r="O276" s="58" t="n"/>
      <c r="P276" s="58" t="n"/>
      <c r="Q276" s="58" t="n"/>
      <c r="R276" s="58" t="n">
        <v>482353.701126</v>
      </c>
      <c r="S276" s="58" t="n">
        <v>57060.28988</v>
      </c>
      <c r="T276" s="58" t="n">
        <v>162851.59</v>
      </c>
      <c r="U276" s="4" t="n">
        <f aca="false" ca="false" dt2D="false" dtr="false" t="normal">COUNTIF(F276:Q276, "&gt;0")</f>
        <v>2</v>
      </c>
      <c r="V276" s="4" t="n">
        <f aca="false" ca="false" dt2D="false" dtr="false" t="normal">COUNTIF(R276:T276, "&gt;0")</f>
        <v>3</v>
      </c>
      <c r="W276" s="4" t="n">
        <f aca="false" ca="false" dt2D="false" dtr="false" t="normal">+U276+V276</f>
        <v>5</v>
      </c>
    </row>
    <row customFormat="true" customHeight="true" ht="12.75" outlineLevel="0" r="277" s="0">
      <c r="A277" s="49" t="n">
        <f aca="false" ca="false" dt2D="false" dtr="false" t="normal">+A276+1</f>
        <v>264</v>
      </c>
      <c r="B277" s="49" t="n">
        <f aca="false" ca="false" dt2D="false" dtr="false" t="normal">+B276+1</f>
        <v>34</v>
      </c>
      <c r="C277" s="50" t="s">
        <v>385</v>
      </c>
      <c r="D277" s="49" t="s">
        <v>390</v>
      </c>
      <c r="E277" s="58" t="n">
        <f aca="false" ca="true" dt2D="false" dtr="false" t="normal">SUBTOTAL(9, F277:T277)</f>
        <v>7490918.55</v>
      </c>
      <c r="F277" s="58" t="n"/>
      <c r="G277" s="58" t="n"/>
      <c r="H277" s="58" t="n"/>
      <c r="I277" s="58" t="n"/>
      <c r="J277" s="58" t="n"/>
      <c r="K277" s="58" t="n"/>
      <c r="L277" s="58" t="n">
        <v>0</v>
      </c>
      <c r="M277" s="58" t="n"/>
      <c r="N277" s="58" t="n"/>
      <c r="O277" s="58" t="n"/>
      <c r="P277" s="58" t="n"/>
      <c r="Q277" s="58" t="n">
        <v>5657178.76</v>
      </c>
      <c r="R277" s="58" t="n">
        <v>1400823.67</v>
      </c>
      <c r="S277" s="58" t="n">
        <v>148429.98</v>
      </c>
      <c r="T277" s="58" t="n">
        <v>284486.14</v>
      </c>
      <c r="U277" s="4" t="n">
        <f aca="false" ca="false" dt2D="false" dtr="false" t="normal">COUNTIF(F277:Q277, "&gt;0")</f>
        <v>1</v>
      </c>
      <c r="V277" s="4" t="n">
        <f aca="false" ca="false" dt2D="false" dtr="false" t="normal">COUNTIF(R277:T277, "&gt;0")</f>
        <v>3</v>
      </c>
      <c r="W277" s="4" t="n">
        <f aca="false" ca="false" dt2D="false" dtr="false" t="normal">+U277+V277</f>
        <v>4</v>
      </c>
    </row>
    <row customFormat="true" customHeight="true" ht="12.75" outlineLevel="0" r="278" s="0">
      <c r="A278" s="49" t="n">
        <f aca="false" ca="false" dt2D="false" dtr="false" t="normal">+A277+1</f>
        <v>265</v>
      </c>
      <c r="B278" s="49" t="n">
        <f aca="false" ca="false" dt2D="false" dtr="false" t="normal">+B277+1</f>
        <v>35</v>
      </c>
      <c r="C278" s="50" t="s">
        <v>385</v>
      </c>
      <c r="D278" s="49" t="s">
        <v>391</v>
      </c>
      <c r="E278" s="58" t="n">
        <f aca="false" ca="true" dt2D="false" dtr="false" t="normal">SUBTOTAL(9, F278:T278)</f>
        <v>7463947.72</v>
      </c>
      <c r="F278" s="58" t="n"/>
      <c r="G278" s="58" t="n"/>
      <c r="H278" s="58" t="n"/>
      <c r="I278" s="58" t="n"/>
      <c r="J278" s="58" t="n"/>
      <c r="K278" s="58" t="n"/>
      <c r="L278" s="58" t="n">
        <v>0</v>
      </c>
      <c r="M278" s="58" t="n"/>
      <c r="N278" s="58" t="n"/>
      <c r="O278" s="58" t="n"/>
      <c r="P278" s="58" t="n"/>
      <c r="Q278" s="58" t="n">
        <v>5636810.26</v>
      </c>
      <c r="R278" s="58" t="n">
        <v>1395780.04</v>
      </c>
      <c r="S278" s="58" t="n">
        <v>147895.57</v>
      </c>
      <c r="T278" s="58" t="n">
        <v>283461.85</v>
      </c>
      <c r="U278" s="4" t="n">
        <f aca="false" ca="false" dt2D="false" dtr="false" t="normal">COUNTIF(F278:Q278, "&gt;0")</f>
        <v>1</v>
      </c>
      <c r="V278" s="4" t="n">
        <f aca="false" ca="false" dt2D="false" dtr="false" t="normal">COUNTIF(R278:T278, "&gt;0")</f>
        <v>3</v>
      </c>
      <c r="W278" s="4" t="n">
        <f aca="false" ca="false" dt2D="false" dtr="false" t="normal">+U278+V278</f>
        <v>4</v>
      </c>
    </row>
    <row customFormat="true" customHeight="true" ht="12.75" outlineLevel="0" r="279" s="0">
      <c r="A279" s="49" t="n">
        <f aca="false" ca="false" dt2D="false" dtr="false" t="normal">+A278+1</f>
        <v>266</v>
      </c>
      <c r="B279" s="49" t="n">
        <f aca="false" ca="false" dt2D="false" dtr="false" t="normal">+B278+1</f>
        <v>36</v>
      </c>
      <c r="C279" s="50" t="s">
        <v>392</v>
      </c>
      <c r="D279" s="49" t="s">
        <v>393</v>
      </c>
      <c r="E279" s="58" t="n">
        <f aca="false" ca="true" dt2D="false" dtr="false" t="normal">SUBTOTAL(9, F279:T279)</f>
        <v>2881432.094122</v>
      </c>
      <c r="F279" s="58" t="n">
        <v>1956022.07</v>
      </c>
      <c r="G279" s="58" t="n"/>
      <c r="H279" s="58" t="n">
        <v>560830.62</v>
      </c>
      <c r="I279" s="58" t="n"/>
      <c r="J279" s="58" t="n"/>
      <c r="K279" s="58" t="n"/>
      <c r="L279" s="58" t="n"/>
      <c r="M279" s="58" t="n"/>
      <c r="N279" s="58" t="n"/>
      <c r="O279" s="58" t="n"/>
      <c r="P279" s="58" t="n"/>
      <c r="Q279" s="58" t="n"/>
      <c r="R279" s="58" t="n">
        <v>240111.236562</v>
      </c>
      <c r="S279" s="58" t="n">
        <v>28404.08756</v>
      </c>
      <c r="T279" s="58" t="n">
        <v>96064.08</v>
      </c>
      <c r="U279" s="4" t="n">
        <f aca="false" ca="false" dt2D="false" dtr="false" t="normal">COUNTIF(F279:Q279, "&gt;0")</f>
        <v>2</v>
      </c>
      <c r="V279" s="4" t="n">
        <f aca="false" ca="false" dt2D="false" dtr="false" t="normal">COUNTIF(R279:T279, "&gt;0")</f>
        <v>3</v>
      </c>
      <c r="W279" s="4" t="n">
        <f aca="false" ca="false" dt2D="false" dtr="false" t="normal">+U279+V279</f>
        <v>5</v>
      </c>
    </row>
    <row customFormat="true" customHeight="true" ht="12.75" outlineLevel="0" r="280" s="0">
      <c r="A280" s="49" t="n">
        <f aca="false" ca="false" dt2D="false" dtr="false" t="normal">+A279+1</f>
        <v>267</v>
      </c>
      <c r="B280" s="49" t="n">
        <f aca="false" ca="false" dt2D="false" dtr="false" t="normal">+B279+1</f>
        <v>37</v>
      </c>
      <c r="C280" s="50" t="s">
        <v>392</v>
      </c>
      <c r="D280" s="49" t="s">
        <v>394</v>
      </c>
      <c r="E280" s="58" t="n">
        <f aca="false" ca="true" dt2D="false" dtr="false" t="normal">SUBTOTAL(9, F280:T280)</f>
        <v>4098727.671856</v>
      </c>
      <c r="F280" s="58" t="n">
        <v>2560605.41</v>
      </c>
      <c r="G280" s="58" t="n"/>
      <c r="H280" s="58" t="n">
        <v>1021771.25</v>
      </c>
      <c r="I280" s="58" t="n"/>
      <c r="J280" s="58" t="n"/>
      <c r="K280" s="58" t="n"/>
      <c r="L280" s="58" t="n"/>
      <c r="M280" s="58" t="n"/>
      <c r="N280" s="58" t="n"/>
      <c r="O280" s="58" t="n"/>
      <c r="P280" s="58" t="n"/>
      <c r="Q280" s="58" t="n"/>
      <c r="R280" s="58" t="n">
        <v>369492.578976</v>
      </c>
      <c r="S280" s="58" t="n">
        <v>43709.32288</v>
      </c>
      <c r="T280" s="58" t="n">
        <v>103149.11</v>
      </c>
      <c r="U280" s="4" t="n">
        <f aca="false" ca="false" dt2D="false" dtr="false" t="normal">COUNTIF(F280:Q280, "&gt;0")</f>
        <v>2</v>
      </c>
      <c r="V280" s="4" t="n">
        <f aca="false" ca="false" dt2D="false" dtr="false" t="normal">COUNTIF(R280:T280, "&gt;0")</f>
        <v>3</v>
      </c>
      <c r="W280" s="4" t="n">
        <f aca="false" ca="false" dt2D="false" dtr="false" t="normal">+U280+V280</f>
        <v>5</v>
      </c>
    </row>
    <row customFormat="true" customHeight="true" ht="12.75" outlineLevel="0" r="281" s="0">
      <c r="A281" s="49" t="n">
        <f aca="false" ca="false" dt2D="false" dtr="false" t="normal">+A280+1</f>
        <v>268</v>
      </c>
      <c r="B281" s="49" t="n">
        <f aca="false" ca="false" dt2D="false" dtr="false" t="normal">+B280+1</f>
        <v>38</v>
      </c>
      <c r="C281" s="50" t="s">
        <v>392</v>
      </c>
      <c r="D281" s="49" t="s">
        <v>395</v>
      </c>
      <c r="E281" s="58" t="n">
        <f aca="false" ca="true" dt2D="false" dtr="false" t="normal">SUBTOTAL(9, F281:T281)</f>
        <v>3574323.3118239995</v>
      </c>
      <c r="F281" s="58" t="n">
        <v>2430217.26</v>
      </c>
      <c r="G281" s="58" t="n"/>
      <c r="H281" s="58" t="n">
        <v>696791.08</v>
      </c>
      <c r="I281" s="58" t="n"/>
      <c r="J281" s="58" t="n"/>
      <c r="K281" s="58" t="n"/>
      <c r="L281" s="58" t="n">
        <v>0</v>
      </c>
      <c r="M281" s="58" t="n"/>
      <c r="N281" s="58" t="n"/>
      <c r="O281" s="58" t="n"/>
      <c r="P281" s="58" t="n"/>
      <c r="Q281" s="58" t="n"/>
      <c r="R281" s="58" t="n">
        <v>298320.668304</v>
      </c>
      <c r="S281" s="58" t="n">
        <v>35290.00352</v>
      </c>
      <c r="T281" s="58" t="n">
        <v>113704.3</v>
      </c>
      <c r="U281" s="4" t="n">
        <f aca="false" ca="false" dt2D="false" dtr="false" t="normal">COUNTIF(F281:Q281, "&gt;0")</f>
        <v>2</v>
      </c>
      <c r="V281" s="4" t="n">
        <f aca="false" ca="false" dt2D="false" dtr="false" t="normal">COUNTIF(R281:T281, "&gt;0")</f>
        <v>3</v>
      </c>
      <c r="W281" s="4" t="n">
        <f aca="false" ca="false" dt2D="false" dtr="false" t="normal">+U281+V281</f>
        <v>5</v>
      </c>
    </row>
    <row customFormat="true" customHeight="true" ht="12.75" outlineLevel="0" r="282" s="0">
      <c r="A282" s="49" t="n">
        <f aca="false" ca="false" dt2D="false" dtr="false" t="normal">+A281+1</f>
        <v>269</v>
      </c>
      <c r="B282" s="49" t="n">
        <f aca="false" ca="false" dt2D="false" dtr="false" t="normal">+B281+1</f>
        <v>39</v>
      </c>
      <c r="C282" s="50" t="s">
        <v>392</v>
      </c>
      <c r="D282" s="49" t="s">
        <v>396</v>
      </c>
      <c r="E282" s="58" t="n">
        <f aca="false" ca="true" dt2D="false" dtr="false" t="normal">SUBTOTAL(9, F282:T282)</f>
        <v>4852826.542016</v>
      </c>
      <c r="F282" s="58" t="n">
        <v>3299484.07</v>
      </c>
      <c r="G282" s="58" t="n"/>
      <c r="H282" s="58" t="n">
        <v>946026.96</v>
      </c>
      <c r="I282" s="58" t="n"/>
      <c r="J282" s="58" t="n"/>
      <c r="K282" s="58" t="n"/>
      <c r="L282" s="58" t="n">
        <v>0</v>
      </c>
      <c r="M282" s="58" t="n"/>
      <c r="N282" s="58" t="n"/>
      <c r="O282" s="58" t="n"/>
      <c r="P282" s="58" t="n"/>
      <c r="Q282" s="58" t="n"/>
      <c r="R282" s="58" t="n">
        <v>405027.282336</v>
      </c>
      <c r="S282" s="58" t="n">
        <v>47912.91968</v>
      </c>
      <c r="T282" s="58" t="n">
        <v>154375.31</v>
      </c>
      <c r="U282" s="4" t="n">
        <f aca="false" ca="false" dt2D="false" dtr="false" t="normal">COUNTIF(F282:Q282, "&gt;0")</f>
        <v>2</v>
      </c>
      <c r="V282" s="4" t="n">
        <f aca="false" ca="false" dt2D="false" dtr="false" t="normal">COUNTIF(R282:T282, "&gt;0")</f>
        <v>3</v>
      </c>
      <c r="W282" s="4" t="n">
        <f aca="false" ca="false" dt2D="false" dtr="false" t="normal">+U282+V282</f>
        <v>5</v>
      </c>
    </row>
    <row customFormat="true" customHeight="true" ht="12.75" outlineLevel="0" r="283" s="0">
      <c r="A283" s="49" t="n">
        <f aca="false" ca="false" dt2D="false" dtr="false" t="normal">+A282+1</f>
        <v>270</v>
      </c>
      <c r="B283" s="49" t="n">
        <f aca="false" ca="false" dt2D="false" dtr="false" t="normal">+B282+1</f>
        <v>40</v>
      </c>
      <c r="C283" s="50" t="s">
        <v>392</v>
      </c>
      <c r="D283" s="49" t="s">
        <v>397</v>
      </c>
      <c r="E283" s="58" t="n">
        <f aca="false" ca="true" dt2D="false" dtr="false" t="normal">SUBTOTAL(9, F283:T283)</f>
        <v>3324875.02</v>
      </c>
      <c r="F283" s="58" t="n"/>
      <c r="G283" s="58" t="n"/>
      <c r="H283" s="58" t="n"/>
      <c r="I283" s="58" t="n"/>
      <c r="J283" s="58" t="n"/>
      <c r="K283" s="58" t="n"/>
      <c r="L283" s="58" t="n">
        <v>0</v>
      </c>
      <c r="M283" s="58" t="n"/>
      <c r="N283" s="58" t="n"/>
      <c r="O283" s="58" t="n"/>
      <c r="P283" s="58" t="n"/>
      <c r="Q283" s="58" t="n">
        <v>2895813.2</v>
      </c>
      <c r="R283" s="58" t="n">
        <v>332487.5</v>
      </c>
      <c r="S283" s="58" t="n">
        <v>33248.75</v>
      </c>
      <c r="T283" s="58" t="n">
        <v>63325.57</v>
      </c>
      <c r="U283" s="4" t="n">
        <f aca="false" ca="false" dt2D="false" dtr="false" t="normal">COUNTIF(F283:Q283, "&gt;0")</f>
        <v>1</v>
      </c>
      <c r="V283" s="4" t="n">
        <f aca="false" ca="false" dt2D="false" dtr="false" t="normal">COUNTIF(R283:T283, "&gt;0")</f>
        <v>3</v>
      </c>
      <c r="W283" s="4" t="n">
        <f aca="false" ca="false" dt2D="false" dtr="false" t="normal">+U283+V283</f>
        <v>4</v>
      </c>
    </row>
    <row customFormat="true" customHeight="true" ht="12.75" outlineLevel="0" r="284" s="0">
      <c r="A284" s="49" t="n">
        <f aca="false" ca="false" dt2D="false" dtr="false" t="normal">+A283+1</f>
        <v>271</v>
      </c>
      <c r="B284" s="49" t="n">
        <f aca="false" ca="false" dt2D="false" dtr="false" t="normal">+B283+1</f>
        <v>41</v>
      </c>
      <c r="C284" s="50" t="s">
        <v>222</v>
      </c>
      <c r="D284" s="49" t="s">
        <v>398</v>
      </c>
      <c r="E284" s="58" t="n">
        <f aca="false" ca="true" dt2D="false" dtr="false" t="normal">SUBTOTAL(9, F284:T284)</f>
        <v>3585957.0900000003</v>
      </c>
      <c r="F284" s="58" t="n"/>
      <c r="G284" s="58" t="n">
        <v>1890165.87</v>
      </c>
      <c r="H284" s="58" t="n"/>
      <c r="I284" s="58" t="n">
        <v>759034.43</v>
      </c>
      <c r="J284" s="58" t="n"/>
      <c r="K284" s="58" t="n"/>
      <c r="L284" s="58" t="n">
        <v>0</v>
      </c>
      <c r="M284" s="58" t="n"/>
      <c r="N284" s="58" t="n"/>
      <c r="O284" s="58" t="n"/>
      <c r="P284" s="58" t="n"/>
      <c r="Q284" s="58" t="n"/>
      <c r="R284" s="58" t="n">
        <v>715588.29</v>
      </c>
      <c r="S284" s="58" t="n">
        <v>75829.57</v>
      </c>
      <c r="T284" s="58" t="n">
        <v>145338.93</v>
      </c>
      <c r="U284" s="4" t="n">
        <f aca="false" ca="false" dt2D="false" dtr="false" t="normal">COUNTIF(F284:Q284, "&gt;0")</f>
        <v>2</v>
      </c>
      <c r="V284" s="4" t="n">
        <f aca="false" ca="false" dt2D="false" dtr="false" t="normal">COUNTIF(R284:T284, "&gt;0")</f>
        <v>3</v>
      </c>
      <c r="W284" s="4" t="n">
        <f aca="false" ca="false" dt2D="false" dtr="false" t="normal">+U284+V284</f>
        <v>5</v>
      </c>
    </row>
    <row customFormat="true" customHeight="true" ht="12.75" outlineLevel="0" r="285" s="0">
      <c r="A285" s="49" t="n">
        <f aca="false" ca="false" dt2D="false" dtr="false" t="normal">+A284+1</f>
        <v>272</v>
      </c>
      <c r="B285" s="49" t="n">
        <f aca="false" ca="false" dt2D="false" dtr="false" t="normal">+B284+1</f>
        <v>42</v>
      </c>
      <c r="C285" s="50" t="s">
        <v>222</v>
      </c>
      <c r="D285" s="49" t="s">
        <v>399</v>
      </c>
      <c r="E285" s="58" t="n">
        <f aca="false" ca="true" dt2D="false" dtr="false" t="normal">SUBTOTAL(9, F285:T285)</f>
        <v>15853765.659999998</v>
      </c>
      <c r="F285" s="58" t="n">
        <v>6953697.29</v>
      </c>
      <c r="G285" s="58" t="n"/>
      <c r="H285" s="58" t="n">
        <v>3009153.66</v>
      </c>
      <c r="I285" s="58" t="n"/>
      <c r="J285" s="58" t="n"/>
      <c r="K285" s="58" t="n"/>
      <c r="L285" s="58" t="n">
        <v>0</v>
      </c>
      <c r="M285" s="58" t="n"/>
      <c r="N285" s="58" t="n"/>
      <c r="O285" s="58" t="n"/>
      <c r="P285" s="58" t="n"/>
      <c r="Q285" s="58" t="n"/>
      <c r="R285" s="58" t="n">
        <v>4659524.36</v>
      </c>
      <c r="S285" s="58" t="n">
        <v>426827.48</v>
      </c>
      <c r="T285" s="58" t="n">
        <v>804562.87</v>
      </c>
      <c r="U285" s="4" t="n">
        <f aca="false" ca="false" dt2D="false" dtr="false" t="normal">COUNTIF(F285:Q285, "&gt;0")</f>
        <v>2</v>
      </c>
      <c r="V285" s="4" t="n">
        <f aca="false" ca="false" dt2D="false" dtr="false" t="normal">COUNTIF(R285:T285, "&gt;0")</f>
        <v>3</v>
      </c>
      <c r="W285" s="4" t="n">
        <f aca="false" ca="false" dt2D="false" dtr="false" t="normal">+U285+V285</f>
        <v>5</v>
      </c>
    </row>
    <row customFormat="true" customHeight="true" ht="12.75" outlineLevel="0" r="286" s="0">
      <c r="A286" s="49" t="n">
        <f aca="false" ca="false" dt2D="false" dtr="false" t="normal">+A285+1</f>
        <v>273</v>
      </c>
      <c r="B286" s="49" t="n">
        <f aca="false" ca="false" dt2D="false" dtr="false" t="normal">+B285+1</f>
        <v>43</v>
      </c>
      <c r="C286" s="50" t="s">
        <v>222</v>
      </c>
      <c r="D286" s="49" t="s">
        <v>400</v>
      </c>
      <c r="E286" s="58" t="n">
        <f aca="false" ca="true" dt2D="false" dtr="false" t="normal">SUBTOTAL(9, F286:T286)</f>
        <v>16135902.56</v>
      </c>
      <c r="F286" s="58" t="n"/>
      <c r="G286" s="58" t="n"/>
      <c r="H286" s="58" t="n"/>
      <c r="I286" s="58" t="n"/>
      <c r="J286" s="58" t="n"/>
      <c r="K286" s="58" t="n"/>
      <c r="L286" s="58" t="n">
        <v>0</v>
      </c>
      <c r="M286" s="58" t="n"/>
      <c r="N286" s="58" t="n">
        <v>14211534.82</v>
      </c>
      <c r="O286" s="58" t="n"/>
      <c r="P286" s="58" t="n"/>
      <c r="Q286" s="58" t="n"/>
      <c r="R286" s="58" t="n">
        <v>1452231.23</v>
      </c>
      <c r="S286" s="58" t="n">
        <v>161359.03</v>
      </c>
      <c r="T286" s="58" t="n">
        <v>310777.48</v>
      </c>
      <c r="U286" s="4" t="n">
        <f aca="false" ca="false" dt2D="false" dtr="false" t="normal">COUNTIF(F286:Q286, "&gt;0")</f>
        <v>1</v>
      </c>
      <c r="V286" s="4" t="n">
        <f aca="false" ca="false" dt2D="false" dtr="false" t="normal">COUNTIF(R286:T286, "&gt;0")</f>
        <v>3</v>
      </c>
      <c r="W286" s="4" t="n">
        <f aca="false" ca="false" dt2D="false" dtr="false" t="normal">+U286+V286</f>
        <v>4</v>
      </c>
    </row>
    <row customFormat="true" customHeight="true" ht="12.75" outlineLevel="0" r="287" s="0">
      <c r="A287" s="49" t="n">
        <f aca="false" ca="false" dt2D="false" dtr="false" t="normal">+A286+1</f>
        <v>274</v>
      </c>
      <c r="B287" s="49" t="n">
        <f aca="false" ca="false" dt2D="false" dtr="false" t="normal">+B286+1</f>
        <v>44</v>
      </c>
      <c r="C287" s="50" t="s">
        <v>222</v>
      </c>
      <c r="D287" s="49" t="s">
        <v>402</v>
      </c>
      <c r="E287" s="58" t="n">
        <f aca="false" ca="true" dt2D="false" dtr="false" t="normal">SUBTOTAL(9, F287:T287)</f>
        <v>16279011.77</v>
      </c>
      <c r="F287" s="58" t="n">
        <v>7140216.56</v>
      </c>
      <c r="G287" s="58" t="n"/>
      <c r="H287" s="58" t="n">
        <v>3089868.29</v>
      </c>
      <c r="I287" s="58" t="n"/>
      <c r="J287" s="58" t="n"/>
      <c r="K287" s="58" t="n"/>
      <c r="L287" s="58" t="n">
        <v>0</v>
      </c>
      <c r="M287" s="58" t="n"/>
      <c r="N287" s="58" t="n"/>
      <c r="O287" s="58" t="n"/>
      <c r="P287" s="58" t="n"/>
      <c r="Q287" s="58" t="n"/>
      <c r="R287" s="58" t="n">
        <v>4784506.95</v>
      </c>
      <c r="S287" s="58" t="n">
        <v>438276.28</v>
      </c>
      <c r="T287" s="58" t="n">
        <v>826143.69</v>
      </c>
      <c r="U287" s="4" t="n">
        <f aca="false" ca="false" dt2D="false" dtr="false" t="normal">COUNTIF(F287:Q287, "&gt;0")</f>
        <v>2</v>
      </c>
      <c r="V287" s="4" t="n">
        <f aca="false" ca="false" dt2D="false" dtr="false" t="normal">COUNTIF(R287:T287, "&gt;0")</f>
        <v>3</v>
      </c>
      <c r="W287" s="4" t="n">
        <f aca="false" ca="false" dt2D="false" dtr="false" t="normal">+U287+V287</f>
        <v>5</v>
      </c>
    </row>
    <row customFormat="true" customHeight="true" ht="12.75" outlineLevel="0" r="288" s="0">
      <c r="A288" s="49" t="n">
        <f aca="false" ca="false" dt2D="false" dtr="false" t="normal">+A287+1</f>
        <v>275</v>
      </c>
      <c r="B288" s="49" t="n">
        <f aca="false" ca="false" dt2D="false" dtr="false" t="normal">+B287+1</f>
        <v>45</v>
      </c>
      <c r="C288" s="50" t="s">
        <v>222</v>
      </c>
      <c r="D288" s="49" t="s">
        <v>403</v>
      </c>
      <c r="E288" s="58" t="n">
        <f aca="false" ca="true" dt2D="false" dtr="false" t="normal">SUBTOTAL(9, F288:T288)</f>
        <v>24348737.229999997</v>
      </c>
      <c r="F288" s="58" t="n">
        <v>9777305.43</v>
      </c>
      <c r="G288" s="58" t="n"/>
      <c r="H288" s="58" t="n">
        <v>4231046.19</v>
      </c>
      <c r="I288" s="58" t="n"/>
      <c r="J288" s="58" t="n"/>
      <c r="K288" s="58" t="n"/>
      <c r="L288" s="58" t="n">
        <v>0</v>
      </c>
      <c r="M288" s="58" t="n"/>
      <c r="N288" s="58" t="n"/>
      <c r="O288" s="58" t="n"/>
      <c r="P288" s="58" t="n"/>
      <c r="Q288" s="58" t="n"/>
      <c r="R288" s="58" t="n">
        <v>8145890.6</v>
      </c>
      <c r="S288" s="58" t="n">
        <v>759577.08</v>
      </c>
      <c r="T288" s="58" t="n">
        <v>1434917.93</v>
      </c>
      <c r="U288" s="4" t="n">
        <f aca="false" ca="false" dt2D="false" dtr="false" t="normal">COUNTIF(F288:Q288, "&gt;0")</f>
        <v>2</v>
      </c>
      <c r="V288" s="4" t="n">
        <f aca="false" ca="false" dt2D="false" dtr="false" t="normal">COUNTIF(R288:T288, "&gt;0")</f>
        <v>3</v>
      </c>
      <c r="W288" s="4" t="n">
        <f aca="false" ca="false" dt2D="false" dtr="false" t="normal">+U288+V288</f>
        <v>5</v>
      </c>
    </row>
    <row customFormat="true" customHeight="true" ht="12.75" outlineLevel="0" r="289" s="0">
      <c r="A289" s="49" t="n">
        <f aca="false" ca="false" dt2D="false" dtr="false" t="normal">+A288+1</f>
        <v>276</v>
      </c>
      <c r="B289" s="49" t="n">
        <f aca="false" ca="false" dt2D="false" dtr="false" t="normal">+B288+1</f>
        <v>46</v>
      </c>
      <c r="C289" s="50" t="s">
        <v>222</v>
      </c>
      <c r="D289" s="49" t="s">
        <v>404</v>
      </c>
      <c r="E289" s="58" t="n">
        <f aca="false" ca="true" dt2D="false" dtr="false" t="normal">SUBTOTAL(9, F289:T289)</f>
        <v>14228408.719999999</v>
      </c>
      <c r="F289" s="58" t="n"/>
      <c r="G289" s="58" t="n"/>
      <c r="H289" s="58" t="n"/>
      <c r="I289" s="58" t="n"/>
      <c r="J289" s="58" t="n"/>
      <c r="K289" s="58" t="n"/>
      <c r="L289" s="58" t="n">
        <v>0</v>
      </c>
      <c r="M289" s="58" t="n"/>
      <c r="N289" s="58" t="n">
        <v>12531528.7</v>
      </c>
      <c r="O289" s="58" t="n"/>
      <c r="P289" s="58" t="n"/>
      <c r="Q289" s="58" t="n"/>
      <c r="R289" s="58" t="n">
        <v>1280556.78</v>
      </c>
      <c r="S289" s="58" t="n">
        <v>142284.09</v>
      </c>
      <c r="T289" s="58" t="n">
        <v>274039.15</v>
      </c>
      <c r="U289" s="4" t="n">
        <f aca="false" ca="false" dt2D="false" dtr="false" t="normal">COUNTIF(F289:Q289, "&gt;0")</f>
        <v>1</v>
      </c>
      <c r="V289" s="4" t="n">
        <f aca="false" ca="false" dt2D="false" dtr="false" t="normal">COUNTIF(R289:T289, "&gt;0")</f>
        <v>3</v>
      </c>
      <c r="W289" s="4" t="n">
        <f aca="false" ca="false" dt2D="false" dtr="false" t="normal">+U289+V289</f>
        <v>4</v>
      </c>
    </row>
    <row customFormat="true" customHeight="true" ht="12.75" outlineLevel="0" r="290" s="0">
      <c r="A290" s="49" t="n">
        <f aca="false" ca="false" dt2D="false" dtr="false" t="normal">+A289+1</f>
        <v>277</v>
      </c>
      <c r="B290" s="49" t="n">
        <f aca="false" ca="false" dt2D="false" dtr="false" t="normal">+B289+1</f>
        <v>47</v>
      </c>
      <c r="C290" s="50" t="s">
        <v>222</v>
      </c>
      <c r="D290" s="49" t="s">
        <v>405</v>
      </c>
      <c r="E290" s="58" t="n">
        <f aca="false" ca="true" dt2D="false" dtr="false" t="normal">SUBTOTAL(9, F290:T290)</f>
        <v>16255433.6</v>
      </c>
      <c r="F290" s="58" t="n"/>
      <c r="G290" s="58" t="n"/>
      <c r="H290" s="58" t="n"/>
      <c r="I290" s="58" t="n"/>
      <c r="J290" s="58" t="n"/>
      <c r="K290" s="58" t="n"/>
      <c r="L290" s="58" t="n">
        <v>0</v>
      </c>
      <c r="M290" s="58" t="n"/>
      <c r="N290" s="58" t="n">
        <v>14316810.59</v>
      </c>
      <c r="O290" s="58" t="n"/>
      <c r="P290" s="58" t="n"/>
      <c r="Q290" s="58" t="n"/>
      <c r="R290" s="58" t="n">
        <v>1462989.02</v>
      </c>
      <c r="S290" s="58" t="n">
        <v>162554.34</v>
      </c>
      <c r="T290" s="58" t="n">
        <v>313079.65</v>
      </c>
      <c r="U290" s="4" t="n">
        <f aca="false" ca="false" dt2D="false" dtr="false" t="normal">COUNTIF(F290:Q290, "&gt;0")</f>
        <v>1</v>
      </c>
      <c r="V290" s="4" t="n">
        <f aca="false" ca="false" dt2D="false" dtr="false" t="normal">COUNTIF(R290:T290, "&gt;0")</f>
        <v>3</v>
      </c>
      <c r="W290" s="4" t="n">
        <f aca="false" ca="false" dt2D="false" dtr="false" t="normal">+U290+V290</f>
        <v>4</v>
      </c>
    </row>
    <row customFormat="true" customHeight="true" ht="12.75" outlineLevel="0" r="291" s="0">
      <c r="A291" s="49" t="n">
        <f aca="false" ca="false" dt2D="false" dtr="false" t="normal">+A290+1</f>
        <v>278</v>
      </c>
      <c r="B291" s="49" t="n">
        <f aca="false" ca="false" dt2D="false" dtr="false" t="normal">+B290+1</f>
        <v>48</v>
      </c>
      <c r="C291" s="50" t="s">
        <v>222</v>
      </c>
      <c r="D291" s="49" t="s">
        <v>406</v>
      </c>
      <c r="E291" s="58" t="n">
        <f aca="false" ca="true" dt2D="false" dtr="false" t="normal">SUBTOTAL(9, F291:T291)</f>
        <v>14728521.129999999</v>
      </c>
      <c r="F291" s="58" t="n">
        <v>7412981.21</v>
      </c>
      <c r="G291" s="58" t="n"/>
      <c r="H291" s="58" t="n">
        <v>3207904.89</v>
      </c>
      <c r="I291" s="58" t="n"/>
      <c r="J291" s="58" t="n"/>
      <c r="K291" s="58" t="n"/>
      <c r="L291" s="58" t="n">
        <v>0</v>
      </c>
      <c r="M291" s="58" t="n"/>
      <c r="N291" s="58" t="n"/>
      <c r="O291" s="58" t="n"/>
      <c r="P291" s="58" t="n"/>
      <c r="Q291" s="58" t="n"/>
      <c r="R291" s="58" t="n">
        <v>3126738.64</v>
      </c>
      <c r="S291" s="58" t="n">
        <v>335986.85</v>
      </c>
      <c r="T291" s="58" t="n">
        <v>644909.54</v>
      </c>
      <c r="U291" s="4" t="n">
        <f aca="false" ca="false" dt2D="false" dtr="false" t="normal">COUNTIF(F291:Q291, "&gt;0")</f>
        <v>2</v>
      </c>
      <c r="V291" s="4" t="n">
        <f aca="false" ca="false" dt2D="false" dtr="false" t="normal">COUNTIF(R291:T291, "&gt;0")</f>
        <v>3</v>
      </c>
      <c r="W291" s="4" t="n">
        <f aca="false" ca="false" dt2D="false" dtr="false" t="normal">+U291+V291</f>
        <v>5</v>
      </c>
    </row>
    <row customFormat="true" customHeight="true" ht="12.75" outlineLevel="0" r="292" s="0">
      <c r="A292" s="49" t="n">
        <f aca="false" ca="false" dt2D="false" dtr="false" t="normal">+A291+1</f>
        <v>279</v>
      </c>
      <c r="B292" s="49" t="n">
        <f aca="false" ca="false" dt2D="false" dtr="false" t="normal">+B291+1</f>
        <v>49</v>
      </c>
      <c r="C292" s="50" t="s">
        <v>222</v>
      </c>
      <c r="D292" s="49" t="s">
        <v>407</v>
      </c>
      <c r="E292" s="58" t="n">
        <f aca="false" ca="true" dt2D="false" dtr="false" t="normal">SUBTOTAL(9, F292:T292)</f>
        <v>6034297.9799999995</v>
      </c>
      <c r="F292" s="58" t="n"/>
      <c r="G292" s="58" t="n"/>
      <c r="H292" s="58" t="n"/>
      <c r="I292" s="58" t="n"/>
      <c r="J292" s="58" t="n"/>
      <c r="K292" s="58" t="n"/>
      <c r="L292" s="58" t="n">
        <v>0</v>
      </c>
      <c r="M292" s="58" t="n"/>
      <c r="N292" s="58" t="n"/>
      <c r="O292" s="58" t="n">
        <v>3427317.09</v>
      </c>
      <c r="P292" s="58" t="n"/>
      <c r="Q292" s="58" t="n"/>
      <c r="R292" s="58" t="n">
        <v>2020195.04</v>
      </c>
      <c r="S292" s="58" t="n">
        <v>202019.5</v>
      </c>
      <c r="T292" s="58" t="n">
        <v>384766.35</v>
      </c>
      <c r="U292" s="4" t="n">
        <f aca="false" ca="false" dt2D="false" dtr="false" t="normal">COUNTIF(F292:Q292, "&gt;0")</f>
        <v>1</v>
      </c>
      <c r="V292" s="4" t="n">
        <f aca="false" ca="false" dt2D="false" dtr="false" t="normal">COUNTIF(R292:T292, "&gt;0")</f>
        <v>3</v>
      </c>
      <c r="W292" s="4" t="n">
        <f aca="false" ca="false" dt2D="false" dtr="false" t="normal">+U292+V292</f>
        <v>4</v>
      </c>
    </row>
    <row customFormat="true" customHeight="true" ht="12.75" outlineLevel="0" r="293" s="0">
      <c r="A293" s="49" t="n">
        <f aca="false" ca="false" dt2D="false" dtr="false" t="normal">+A292+1</f>
        <v>280</v>
      </c>
      <c r="B293" s="49" t="n">
        <f aca="false" ca="false" dt2D="false" dtr="false" t="normal">+B292+1</f>
        <v>50</v>
      </c>
      <c r="C293" s="50" t="s">
        <v>222</v>
      </c>
      <c r="D293" s="49" t="s">
        <v>408</v>
      </c>
      <c r="E293" s="58" t="n">
        <f aca="false" ca="true" dt2D="false" dtr="false" t="normal">SUBTOTAL(9, F293:T293)</f>
        <v>6465095.68</v>
      </c>
      <c r="F293" s="58" t="n">
        <v>3195661.94</v>
      </c>
      <c r="G293" s="58" t="n"/>
      <c r="H293" s="58" t="n"/>
      <c r="I293" s="58" t="n"/>
      <c r="J293" s="58" t="n"/>
      <c r="K293" s="58" t="n"/>
      <c r="L293" s="58" t="n">
        <v>0</v>
      </c>
      <c r="M293" s="58" t="n"/>
      <c r="N293" s="58" t="n"/>
      <c r="O293" s="58" t="n"/>
      <c r="P293" s="58" t="n"/>
      <c r="Q293" s="58" t="n"/>
      <c r="R293" s="58" t="n">
        <v>2497557.73</v>
      </c>
      <c r="S293" s="58" t="n">
        <v>264645.59</v>
      </c>
      <c r="T293" s="58" t="n">
        <v>507230.42</v>
      </c>
      <c r="U293" s="4" t="n">
        <f aca="false" ca="false" dt2D="false" dtr="false" t="normal">COUNTIF(F293:Q293, "&gt;0")</f>
        <v>1</v>
      </c>
      <c r="V293" s="4" t="n">
        <f aca="false" ca="false" dt2D="false" dtr="false" t="normal">COUNTIF(R293:T293, "&gt;0")</f>
        <v>3</v>
      </c>
      <c r="W293" s="4" t="n">
        <f aca="false" ca="false" dt2D="false" dtr="false" t="normal">+U293+V293</f>
        <v>4</v>
      </c>
    </row>
    <row customFormat="true" customHeight="true" ht="12.75" outlineLevel="0" r="294" s="0">
      <c r="A294" s="49" t="n">
        <f aca="false" ca="false" dt2D="false" dtr="false" t="normal">+A293+1</f>
        <v>281</v>
      </c>
      <c r="B294" s="49" t="n">
        <f aca="false" ca="false" dt2D="false" dtr="false" t="normal">+B293+1</f>
        <v>51</v>
      </c>
      <c r="C294" s="50" t="s">
        <v>222</v>
      </c>
      <c r="D294" s="49" t="s">
        <v>409</v>
      </c>
      <c r="E294" s="58" t="n">
        <f aca="false" ca="true" dt2D="false" dtr="false" t="normal">SUBTOTAL(9, F294:T294)</f>
        <v>7339323.960000001</v>
      </c>
      <c r="F294" s="58" t="n">
        <v>3177465.23</v>
      </c>
      <c r="G294" s="58" t="n"/>
      <c r="H294" s="58" t="n">
        <v>911041.77</v>
      </c>
      <c r="I294" s="58" t="n"/>
      <c r="J294" s="58" t="n"/>
      <c r="K294" s="58" t="n"/>
      <c r="L294" s="58" t="n">
        <v>0</v>
      </c>
      <c r="M294" s="58" t="n"/>
      <c r="N294" s="58" t="n"/>
      <c r="O294" s="58" t="n"/>
      <c r="P294" s="58" t="n"/>
      <c r="Q294" s="58" t="n"/>
      <c r="R294" s="58" t="n">
        <v>2483336.16</v>
      </c>
      <c r="S294" s="58" t="n">
        <v>263138.65</v>
      </c>
      <c r="T294" s="58" t="n">
        <v>504342.15</v>
      </c>
      <c r="U294" s="4" t="n">
        <f aca="false" ca="false" dt2D="false" dtr="false" t="normal">COUNTIF(F294:Q294, "&gt;0")</f>
        <v>2</v>
      </c>
      <c r="V294" s="4" t="n">
        <f aca="false" ca="false" dt2D="false" dtr="false" t="normal">COUNTIF(R294:T294, "&gt;0")</f>
        <v>3</v>
      </c>
      <c r="W294" s="4" t="n">
        <f aca="false" ca="false" dt2D="false" dtr="false" t="normal">+U294+V294</f>
        <v>5</v>
      </c>
    </row>
    <row customFormat="true" customHeight="true" ht="12.75" outlineLevel="0" r="295" s="0">
      <c r="A295" s="49" t="n">
        <f aca="false" ca="false" dt2D="false" dtr="false" t="normal">+A294+1</f>
        <v>282</v>
      </c>
      <c r="B295" s="49" t="n">
        <f aca="false" ca="false" dt2D="false" dtr="false" t="normal">+B294+1</f>
        <v>52</v>
      </c>
      <c r="C295" s="50" t="s">
        <v>222</v>
      </c>
      <c r="D295" s="49" t="s">
        <v>410</v>
      </c>
      <c r="E295" s="58" t="n">
        <f aca="false" ca="true" dt2D="false" dtr="false" t="normal">SUBTOTAL(9, F295:T295)</f>
        <v>7933336.220000001</v>
      </c>
      <c r="F295" s="58" t="n"/>
      <c r="G295" s="58" t="n"/>
      <c r="H295" s="58" t="n"/>
      <c r="I295" s="58" t="n"/>
      <c r="J295" s="58" t="n"/>
      <c r="K295" s="58" t="n"/>
      <c r="L295" s="58" t="n">
        <v>0</v>
      </c>
      <c r="M295" s="58" t="n"/>
      <c r="N295" s="58" t="n"/>
      <c r="O295" s="58" t="n"/>
      <c r="P295" s="58" t="n"/>
      <c r="Q295" s="58" t="n">
        <v>6909570.92</v>
      </c>
      <c r="R295" s="58" t="n">
        <v>793333.62</v>
      </c>
      <c r="S295" s="58" t="n">
        <v>79333.36</v>
      </c>
      <c r="T295" s="58" t="n">
        <v>151098.32</v>
      </c>
      <c r="U295" s="4" t="n">
        <f aca="false" ca="false" dt2D="false" dtr="false" t="normal">COUNTIF(F295:Q295, "&gt;0")</f>
        <v>1</v>
      </c>
      <c r="V295" s="4" t="n">
        <f aca="false" ca="false" dt2D="false" dtr="false" t="normal">COUNTIF(R295:T295, "&gt;0")</f>
        <v>3</v>
      </c>
      <c r="W295" s="4" t="n">
        <f aca="false" ca="false" dt2D="false" dtr="false" t="normal">+U295+V295</f>
        <v>4</v>
      </c>
    </row>
    <row customFormat="true" customHeight="true" ht="12.75" outlineLevel="0" r="296" s="0">
      <c r="A296" s="49" t="n">
        <f aca="false" ca="false" dt2D="false" dtr="false" t="normal">+A295+1</f>
        <v>283</v>
      </c>
      <c r="B296" s="49" t="n">
        <f aca="false" ca="false" dt2D="false" dtr="false" t="normal">+B295+1</f>
        <v>53</v>
      </c>
      <c r="C296" s="50" t="s">
        <v>222</v>
      </c>
      <c r="D296" s="49" t="s">
        <v>412</v>
      </c>
      <c r="E296" s="58" t="n">
        <f aca="false" ca="true" dt2D="false" dtr="false" t="normal">SUBTOTAL(9, F296:T296)</f>
        <v>7240190.8</v>
      </c>
      <c r="F296" s="58" t="n"/>
      <c r="G296" s="58" t="n"/>
      <c r="H296" s="58" t="n"/>
      <c r="I296" s="58" t="n"/>
      <c r="J296" s="58" t="n"/>
      <c r="K296" s="58" t="n"/>
      <c r="L296" s="58" t="n">
        <v>0</v>
      </c>
      <c r="M296" s="58" t="n"/>
      <c r="N296" s="58" t="n"/>
      <c r="O296" s="58" t="n"/>
      <c r="P296" s="58" t="n"/>
      <c r="Q296" s="58" t="n">
        <v>6305873.14</v>
      </c>
      <c r="R296" s="58" t="n">
        <v>724019.08</v>
      </c>
      <c r="S296" s="58" t="n">
        <v>72401.91</v>
      </c>
      <c r="T296" s="58" t="n">
        <v>137896.67</v>
      </c>
      <c r="U296" s="4" t="n">
        <f aca="false" ca="false" dt2D="false" dtr="false" t="normal">COUNTIF(F296:Q296, "&gt;0")</f>
        <v>1</v>
      </c>
      <c r="V296" s="4" t="n">
        <f aca="false" ca="false" dt2D="false" dtr="false" t="normal">COUNTIF(R296:T296, "&gt;0")</f>
        <v>3</v>
      </c>
      <c r="W296" s="4" t="n">
        <f aca="false" ca="false" dt2D="false" dtr="false" t="normal">+U296+V296</f>
        <v>4</v>
      </c>
    </row>
    <row customFormat="true" customHeight="true" ht="12" outlineLevel="0" r="297" s="0">
      <c r="A297" s="49" t="n">
        <f aca="false" ca="false" dt2D="false" dtr="false" t="normal">+A296+1</f>
        <v>284</v>
      </c>
      <c r="B297" s="49" t="n">
        <f aca="false" ca="false" dt2D="false" dtr="false" t="normal">+B296+1</f>
        <v>54</v>
      </c>
      <c r="C297" s="50" t="s">
        <v>222</v>
      </c>
      <c r="D297" s="49" t="s">
        <v>413</v>
      </c>
      <c r="E297" s="58" t="n">
        <f aca="false" ca="true" dt2D="false" dtr="false" t="normal">SUBTOTAL(9, F297:T297)</f>
        <v>712283.6799999999</v>
      </c>
      <c r="F297" s="58" t="n"/>
      <c r="G297" s="58" t="n"/>
      <c r="H297" s="58" t="n">
        <v>620366.32</v>
      </c>
      <c r="I297" s="58" t="n"/>
      <c r="J297" s="58" t="n"/>
      <c r="K297" s="58" t="n"/>
      <c r="L297" s="58" t="n">
        <v>0</v>
      </c>
      <c r="M297" s="58" t="n"/>
      <c r="N297" s="58" t="n"/>
      <c r="O297" s="58" t="n"/>
      <c r="P297" s="58" t="n"/>
      <c r="Q297" s="58" t="n"/>
      <c r="R297" s="58" t="n">
        <v>71228.37</v>
      </c>
      <c r="S297" s="58" t="n">
        <v>7122.84</v>
      </c>
      <c r="T297" s="58" t="n">
        <v>13566.15</v>
      </c>
      <c r="U297" s="4" t="n">
        <f aca="false" ca="false" dt2D="false" dtr="false" t="normal">COUNTIF(F297:Q297, "&gt;0")</f>
        <v>1</v>
      </c>
      <c r="V297" s="4" t="n">
        <f aca="false" ca="false" dt2D="false" dtr="false" t="normal">COUNTIF(R297:T297, "&gt;0")</f>
        <v>3</v>
      </c>
      <c r="W297" s="4" t="n">
        <f aca="false" ca="false" dt2D="false" dtr="false" t="normal">+U297+V297</f>
        <v>4</v>
      </c>
    </row>
    <row customFormat="true" customHeight="true" ht="12" outlineLevel="0" r="298" s="0">
      <c r="A298" s="49" t="n">
        <f aca="false" ca="false" dt2D="false" dtr="false" t="normal">+A297+1</f>
        <v>285</v>
      </c>
      <c r="B298" s="49" t="n">
        <f aca="false" ca="false" dt2D="false" dtr="false" t="normal">+B297+1</f>
        <v>55</v>
      </c>
      <c r="C298" s="50" t="s">
        <v>222</v>
      </c>
      <c r="D298" s="49" t="s">
        <v>414</v>
      </c>
      <c r="E298" s="58" t="n">
        <f aca="false" ca="true" dt2D="false" dtr="false" t="normal">SUBTOTAL(9, F298:T298)</f>
        <v>15621285.759999998</v>
      </c>
      <c r="F298" s="58" t="n">
        <v>11243176.62</v>
      </c>
      <c r="G298" s="58" t="n"/>
      <c r="H298" s="58" t="n"/>
      <c r="I298" s="58" t="n"/>
      <c r="J298" s="58" t="n"/>
      <c r="K298" s="58" t="n"/>
      <c r="L298" s="58" t="n">
        <v>0</v>
      </c>
      <c r="M298" s="58" t="n"/>
      <c r="N298" s="58" t="n"/>
      <c r="O298" s="58" t="n"/>
      <c r="P298" s="58" t="n"/>
      <c r="Q298" s="58" t="n"/>
      <c r="R298" s="58" t="n">
        <v>3569977.59</v>
      </c>
      <c r="S298" s="58" t="n">
        <v>283630.18</v>
      </c>
      <c r="T298" s="58" t="n">
        <v>524501.37</v>
      </c>
      <c r="U298" s="4" t="n">
        <f aca="false" ca="false" dt2D="false" dtr="false" t="normal">COUNTIF(F298:Q298, "&gt;0")</f>
        <v>1</v>
      </c>
      <c r="V298" s="4" t="n">
        <f aca="false" ca="false" dt2D="false" dtr="false" t="normal">COUNTIF(R298:T298, "&gt;0")</f>
        <v>3</v>
      </c>
      <c r="W298" s="4" t="n">
        <f aca="false" ca="false" dt2D="false" dtr="false" t="normal">+U298+V298</f>
        <v>4</v>
      </c>
    </row>
    <row customFormat="true" customHeight="true" ht="12" outlineLevel="0" r="299" s="0">
      <c r="A299" s="49" t="n">
        <f aca="false" ca="false" dt2D="false" dtr="false" t="normal">+A298+1</f>
        <v>286</v>
      </c>
      <c r="B299" s="49" t="n">
        <f aca="false" ca="false" dt2D="false" dtr="false" t="normal">+B298+1</f>
        <v>56</v>
      </c>
      <c r="C299" s="50" t="s">
        <v>222</v>
      </c>
      <c r="D299" s="49" t="s">
        <v>415</v>
      </c>
      <c r="E299" s="58" t="n">
        <f aca="false" ca="true" dt2D="false" dtr="false" t="normal">SUBTOTAL(9, F299:T299)</f>
        <v>6326913.55</v>
      </c>
      <c r="F299" s="58" t="n"/>
      <c r="G299" s="58" t="n">
        <v>2593867.94</v>
      </c>
      <c r="H299" s="58" t="n"/>
      <c r="I299" s="58" t="n">
        <v>1041620.26</v>
      </c>
      <c r="J299" s="58" t="n"/>
      <c r="K299" s="58" t="n"/>
      <c r="L299" s="58" t="n">
        <v>0</v>
      </c>
      <c r="M299" s="58" t="n"/>
      <c r="N299" s="58" t="n"/>
      <c r="O299" s="58" t="n"/>
      <c r="P299" s="58" t="n"/>
      <c r="Q299" s="58" t="n"/>
      <c r="R299" s="58" t="n">
        <v>2071469.17</v>
      </c>
      <c r="S299" s="58" t="n">
        <v>213007.64</v>
      </c>
      <c r="T299" s="58" t="n">
        <v>406948.54</v>
      </c>
      <c r="U299" s="4" t="n">
        <f aca="false" ca="false" dt2D="false" dtr="false" t="normal">COUNTIF(F299:Q299, "&gt;0")</f>
        <v>2</v>
      </c>
      <c r="V299" s="4" t="n">
        <f aca="false" ca="false" dt2D="false" dtr="false" t="normal">COUNTIF(R299:T299, "&gt;0")</f>
        <v>3</v>
      </c>
      <c r="W299" s="4" t="n">
        <f aca="false" ca="false" dt2D="false" dtr="false" t="normal">+U299+V299</f>
        <v>5</v>
      </c>
    </row>
    <row customFormat="true" customHeight="true" ht="12" outlineLevel="0" r="300" s="0">
      <c r="A300" s="49" t="n">
        <f aca="false" ca="false" dt2D="false" dtr="false" t="normal">+A299+1</f>
        <v>287</v>
      </c>
      <c r="B300" s="49" t="n">
        <f aca="false" ca="false" dt2D="false" dtr="false" t="normal">+B299+1</f>
        <v>57</v>
      </c>
      <c r="C300" s="50" t="s">
        <v>222</v>
      </c>
      <c r="D300" s="49" t="s">
        <v>416</v>
      </c>
      <c r="E300" s="58" t="n">
        <f aca="false" ca="true" dt2D="false" dtr="false" t="normal">SUBTOTAL(9, F300:T300)</f>
        <v>17159630.990000002</v>
      </c>
      <c r="F300" s="58" t="n">
        <v>10989189.44</v>
      </c>
      <c r="G300" s="58" t="n"/>
      <c r="H300" s="58" t="n"/>
      <c r="I300" s="58" t="n"/>
      <c r="J300" s="58" t="n">
        <v>3254303.95</v>
      </c>
      <c r="K300" s="58" t="n"/>
      <c r="L300" s="58" t="n">
        <v>0</v>
      </c>
      <c r="M300" s="58" t="n"/>
      <c r="N300" s="58" t="n"/>
      <c r="O300" s="58" t="n"/>
      <c r="P300" s="58" t="n"/>
      <c r="Q300" s="58" t="n"/>
      <c r="R300" s="58" t="n">
        <v>2433064.94</v>
      </c>
      <c r="S300" s="58" t="n">
        <v>171596.31</v>
      </c>
      <c r="T300" s="58" t="n">
        <v>311476.35</v>
      </c>
      <c r="U300" s="4" t="n">
        <f aca="false" ca="false" dt2D="false" dtr="false" t="normal">COUNTIF(F300:Q300, "&gt;0")</f>
        <v>2</v>
      </c>
      <c r="V300" s="4" t="n">
        <f aca="false" ca="false" dt2D="false" dtr="false" t="normal">COUNTIF(R300:T300, "&gt;0")</f>
        <v>3</v>
      </c>
      <c r="W300" s="4" t="n">
        <f aca="false" ca="false" dt2D="false" dtr="false" t="normal">+U300+V300</f>
        <v>5</v>
      </c>
    </row>
    <row customFormat="true" customHeight="true" ht="12" outlineLevel="0" r="301" s="0">
      <c r="A301" s="49" t="n">
        <f aca="false" ca="false" dt2D="false" dtr="false" t="normal">+A300+1</f>
        <v>288</v>
      </c>
      <c r="B301" s="49" t="n">
        <f aca="false" ca="false" dt2D="false" dtr="false" t="normal">+B300+1</f>
        <v>58</v>
      </c>
      <c r="C301" s="50" t="s">
        <v>222</v>
      </c>
      <c r="D301" s="49" t="s">
        <v>417</v>
      </c>
      <c r="E301" s="58" t="n">
        <f aca="false" ca="true" dt2D="false" dtr="false" t="normal">SUBTOTAL(9, F301:T301)</f>
        <v>15826306.930000002</v>
      </c>
      <c r="F301" s="58" t="n">
        <v>9760765.97</v>
      </c>
      <c r="G301" s="58" t="n"/>
      <c r="H301" s="58" t="n"/>
      <c r="I301" s="58" t="n"/>
      <c r="J301" s="58" t="n">
        <v>2890522.49</v>
      </c>
      <c r="K301" s="58" t="n"/>
      <c r="L301" s="58" t="n">
        <v>0</v>
      </c>
      <c r="M301" s="58" t="n"/>
      <c r="N301" s="58" t="n"/>
      <c r="O301" s="58" t="n"/>
      <c r="P301" s="58" t="n"/>
      <c r="Q301" s="58" t="n"/>
      <c r="R301" s="58" t="n">
        <v>2614304.07</v>
      </c>
      <c r="S301" s="58" t="n">
        <v>197736.33</v>
      </c>
      <c r="T301" s="58" t="n">
        <v>362978.07</v>
      </c>
      <c r="U301" s="4" t="n">
        <f aca="false" ca="false" dt2D="false" dtr="false" t="normal">COUNTIF(F301:Q301, "&gt;0")</f>
        <v>2</v>
      </c>
      <c r="V301" s="4" t="n">
        <f aca="false" ca="false" dt2D="false" dtr="false" t="normal">COUNTIF(R301:T301, "&gt;0")</f>
        <v>3</v>
      </c>
      <c r="W301" s="4" t="n">
        <f aca="false" ca="false" dt2D="false" dtr="false" t="normal">+U301+V301</f>
        <v>5</v>
      </c>
    </row>
    <row customFormat="true" customHeight="true" ht="12.75" outlineLevel="0" r="302" s="0">
      <c r="A302" s="49" t="n">
        <f aca="false" ca="false" dt2D="false" dtr="false" t="normal">+A301+1</f>
        <v>289</v>
      </c>
      <c r="B302" s="49" t="n">
        <f aca="false" ca="false" dt2D="false" dtr="false" t="normal">+B301+1</f>
        <v>59</v>
      </c>
      <c r="C302" s="50" t="s">
        <v>222</v>
      </c>
      <c r="D302" s="49" t="s">
        <v>418</v>
      </c>
      <c r="E302" s="58" t="n">
        <f aca="false" ca="true" dt2D="false" dtr="false" t="normal">SUBTOTAL(9, F302:T302)</f>
        <v>3468223.7799999993</v>
      </c>
      <c r="F302" s="58" t="n"/>
      <c r="G302" s="58" t="n"/>
      <c r="H302" s="58" t="n">
        <v>1047461.1</v>
      </c>
      <c r="I302" s="58" t="n">
        <v>892671.62</v>
      </c>
      <c r="J302" s="58" t="n"/>
      <c r="K302" s="58" t="n"/>
      <c r="L302" s="58" t="n">
        <v>0</v>
      </c>
      <c r="M302" s="58" t="n"/>
      <c r="N302" s="58" t="n"/>
      <c r="O302" s="58" t="n"/>
      <c r="P302" s="58" t="n"/>
      <c r="Q302" s="58" t="n"/>
      <c r="R302" s="58" t="n">
        <v>1191834.42</v>
      </c>
      <c r="S302" s="58" t="n">
        <v>116001.38</v>
      </c>
      <c r="T302" s="58" t="n">
        <v>220255.26</v>
      </c>
      <c r="U302" s="4" t="n">
        <f aca="false" ca="false" dt2D="false" dtr="false" t="normal">COUNTIF(F302:Q302, "&gt;0")</f>
        <v>2</v>
      </c>
      <c r="V302" s="4" t="n">
        <f aca="false" ca="false" dt2D="false" dtr="false" t="normal">COUNTIF(R302:T302, "&gt;0")</f>
        <v>3</v>
      </c>
      <c r="W302" s="4" t="n">
        <f aca="false" ca="false" dt2D="false" dtr="false" t="normal">+U302+V302</f>
        <v>5</v>
      </c>
    </row>
    <row customFormat="true" customHeight="true" ht="12" outlineLevel="0" r="303" s="0">
      <c r="A303" s="49" t="n">
        <f aca="false" ca="false" dt2D="false" dtr="false" t="normal">+A302+1</f>
        <v>290</v>
      </c>
      <c r="B303" s="49" t="n">
        <f aca="false" ca="false" dt2D="false" dtr="false" t="normal">+B302+1</f>
        <v>60</v>
      </c>
      <c r="C303" s="50" t="s">
        <v>222</v>
      </c>
      <c r="D303" s="49" t="s">
        <v>419</v>
      </c>
      <c r="E303" s="58" t="n">
        <f aca="false" ca="true" dt2D="false" dtr="false" t="normal">SUBTOTAL(9, F303:T303)</f>
        <v>1590646.7499999998</v>
      </c>
      <c r="F303" s="58" t="n"/>
      <c r="G303" s="58" t="n"/>
      <c r="H303" s="58" t="n">
        <v>692052.56</v>
      </c>
      <c r="I303" s="58" t="n"/>
      <c r="J303" s="58" t="n"/>
      <c r="K303" s="58" t="n"/>
      <c r="L303" s="58" t="n">
        <v>0</v>
      </c>
      <c r="M303" s="58" t="n"/>
      <c r="N303" s="58" t="n"/>
      <c r="O303" s="58" t="n"/>
      <c r="P303" s="58" t="n"/>
      <c r="Q303" s="58" t="n"/>
      <c r="R303" s="58" t="n">
        <v>696336.34</v>
      </c>
      <c r="S303" s="58" t="n">
        <v>69633.63</v>
      </c>
      <c r="T303" s="58" t="n">
        <v>132624.22</v>
      </c>
      <c r="U303" s="4" t="n">
        <f aca="false" ca="false" dt2D="false" dtr="false" t="normal">COUNTIF(F303:Q303, "&gt;0")</f>
        <v>1</v>
      </c>
      <c r="V303" s="4" t="n">
        <f aca="false" ca="false" dt2D="false" dtr="false" t="normal">COUNTIF(R303:T303, "&gt;0")</f>
        <v>3</v>
      </c>
      <c r="W303" s="4" t="n">
        <f aca="false" ca="false" dt2D="false" dtr="false" t="normal">+U303+V303</f>
        <v>4</v>
      </c>
    </row>
    <row customFormat="true" customHeight="true" ht="12.75" outlineLevel="0" r="304" s="0">
      <c r="A304" s="49" t="n">
        <f aca="false" ca="false" dt2D="false" dtr="false" t="normal">+A303+1</f>
        <v>291</v>
      </c>
      <c r="B304" s="49" t="n">
        <f aca="false" ca="false" dt2D="false" dtr="false" t="normal">+B303+1</f>
        <v>61</v>
      </c>
      <c r="C304" s="50" t="s">
        <v>222</v>
      </c>
      <c r="D304" s="49" t="s">
        <v>223</v>
      </c>
      <c r="E304" s="58" t="n">
        <f aca="false" ca="true" dt2D="false" dtr="false" t="normal">SUBTOTAL(9, F304:T304)</f>
        <v>8743543.09</v>
      </c>
      <c r="F304" s="58" t="n"/>
      <c r="G304" s="58" t="n"/>
      <c r="H304" s="58" t="n"/>
      <c r="I304" s="58" t="n"/>
      <c r="J304" s="58" t="n"/>
      <c r="K304" s="58" t="n"/>
      <c r="L304" s="58" t="n">
        <v>0</v>
      </c>
      <c r="M304" s="58" t="n"/>
      <c r="N304" s="58" t="n">
        <v>6998093.74</v>
      </c>
      <c r="O304" s="58" t="n"/>
      <c r="P304" s="58" t="n"/>
      <c r="Q304" s="58" t="n"/>
      <c r="R304" s="58" t="n">
        <v>1333377.17</v>
      </c>
      <c r="S304" s="58" t="n">
        <v>141283.41</v>
      </c>
      <c r="T304" s="58" t="n">
        <v>270788.77</v>
      </c>
      <c r="U304" s="4" t="n">
        <f aca="false" ca="false" dt2D="false" dtr="false" t="normal">COUNTIF(F304:Q304, "&gt;0")</f>
        <v>1</v>
      </c>
      <c r="V304" s="4" t="n">
        <f aca="false" ca="false" dt2D="false" dtr="false" t="normal">COUNTIF(R304:T304, "&gt;0")</f>
        <v>3</v>
      </c>
      <c r="W304" s="4" t="n">
        <f aca="false" ca="false" dt2D="false" dtr="false" t="normal">+U304+V304</f>
        <v>4</v>
      </c>
    </row>
    <row customFormat="true" customHeight="true" ht="12.75" outlineLevel="0" r="305" s="0">
      <c r="A305" s="49" t="n">
        <f aca="false" ca="false" dt2D="false" dtr="false" t="normal">+A304+1</f>
        <v>292</v>
      </c>
      <c r="B305" s="49" t="n">
        <f aca="false" ca="false" dt2D="false" dtr="false" t="normal">+B304+1</f>
        <v>62</v>
      </c>
      <c r="C305" s="50" t="s">
        <v>222</v>
      </c>
      <c r="D305" s="49" t="s">
        <v>420</v>
      </c>
      <c r="E305" s="58" t="n">
        <f aca="false" ca="true" dt2D="false" dtr="false" t="normal">SUBTOTAL(9, F305:T305)</f>
        <v>13214914.06</v>
      </c>
      <c r="F305" s="58" t="n"/>
      <c r="G305" s="58" t="n"/>
      <c r="H305" s="58" t="n"/>
      <c r="I305" s="58" t="n"/>
      <c r="J305" s="58" t="n"/>
      <c r="K305" s="58" t="n"/>
      <c r="L305" s="58" t="n">
        <v>0</v>
      </c>
      <c r="M305" s="58" t="n"/>
      <c r="N305" s="58" t="n">
        <v>10124308.48</v>
      </c>
      <c r="O305" s="58" t="n"/>
      <c r="P305" s="58" t="n"/>
      <c r="Q305" s="58" t="n"/>
      <c r="R305" s="58" t="n">
        <v>2352574.13</v>
      </c>
      <c r="S305" s="58" t="n">
        <v>252798.22</v>
      </c>
      <c r="T305" s="58" t="n">
        <v>485233.23</v>
      </c>
      <c r="U305" s="4" t="n">
        <f aca="false" ca="false" dt2D="false" dtr="false" t="normal">COUNTIF(F305:Q305, "&gt;0")</f>
        <v>1</v>
      </c>
      <c r="V305" s="4" t="n">
        <f aca="false" ca="false" dt2D="false" dtr="false" t="normal">COUNTIF(R305:T305, "&gt;0")</f>
        <v>3</v>
      </c>
      <c r="W305" s="4" t="n">
        <f aca="false" ca="false" dt2D="false" dtr="false" t="normal">+U305+V305</f>
        <v>4</v>
      </c>
    </row>
    <row customFormat="true" customHeight="true" ht="12.75" outlineLevel="0" r="306" s="0">
      <c r="A306" s="49" t="n">
        <f aca="false" ca="false" dt2D="false" dtr="false" t="normal">+A305+1</f>
        <v>293</v>
      </c>
      <c r="B306" s="49" t="n">
        <f aca="false" ca="false" dt2D="false" dtr="false" t="normal">+B305+1</f>
        <v>63</v>
      </c>
      <c r="C306" s="50" t="s">
        <v>222</v>
      </c>
      <c r="D306" s="49" t="s">
        <v>421</v>
      </c>
      <c r="E306" s="58" t="n">
        <f aca="false" ca="true" dt2D="false" dtr="false" t="normal">SUBTOTAL(9, F306:T306)</f>
        <v>9332195.910000002</v>
      </c>
      <c r="F306" s="58" t="n"/>
      <c r="G306" s="58" t="n"/>
      <c r="H306" s="58" t="n"/>
      <c r="I306" s="58" t="n"/>
      <c r="J306" s="58" t="n"/>
      <c r="K306" s="58" t="n"/>
      <c r="L306" s="58" t="n">
        <v>0</v>
      </c>
      <c r="M306" s="58" t="n"/>
      <c r="N306" s="58" t="n">
        <v>8219238.23</v>
      </c>
      <c r="O306" s="58" t="n"/>
      <c r="P306" s="58" t="n"/>
      <c r="Q306" s="58" t="n"/>
      <c r="R306" s="58" t="n">
        <v>839897.63</v>
      </c>
      <c r="S306" s="58" t="n">
        <v>93321.96</v>
      </c>
      <c r="T306" s="58" t="n">
        <v>179738.09</v>
      </c>
      <c r="U306" s="4" t="n">
        <f aca="false" ca="false" dt2D="false" dtr="false" t="normal">COUNTIF(F306:Q306, "&gt;0")</f>
        <v>1</v>
      </c>
      <c r="V306" s="4" t="n">
        <f aca="false" ca="false" dt2D="false" dtr="false" t="normal">COUNTIF(R306:T306, "&gt;0")</f>
        <v>3</v>
      </c>
      <c r="W306" s="4" t="n">
        <f aca="false" ca="false" dt2D="false" dtr="false" t="normal">+U306+V306</f>
        <v>4</v>
      </c>
    </row>
    <row customFormat="true" customHeight="true" ht="12.75" outlineLevel="0" r="307" s="0">
      <c r="A307" s="49" t="n">
        <f aca="false" ca="false" dt2D="false" dtr="false" t="normal">+A306+1</f>
        <v>294</v>
      </c>
      <c r="B307" s="49" t="n">
        <f aca="false" ca="false" dt2D="false" dtr="false" t="normal">+B306+1</f>
        <v>64</v>
      </c>
      <c r="C307" s="50" t="s">
        <v>423</v>
      </c>
      <c r="D307" s="49" t="s">
        <v>424</v>
      </c>
      <c r="E307" s="58" t="n">
        <f aca="false" ca="true" dt2D="false" dtr="false" t="normal">SUBTOTAL(9, F307:T307)</f>
        <v>7865089.330000001</v>
      </c>
      <c r="F307" s="58" t="n">
        <v>3814733.33</v>
      </c>
      <c r="G307" s="58" t="n"/>
      <c r="H307" s="58" t="n"/>
      <c r="I307" s="58" t="n"/>
      <c r="J307" s="58" t="n"/>
      <c r="K307" s="58" t="n"/>
      <c r="L307" s="58" t="n"/>
      <c r="M307" s="58" t="n"/>
      <c r="N307" s="58" t="n"/>
      <c r="O307" s="58" t="n"/>
      <c r="P307" s="58" t="n"/>
      <c r="Q307" s="58" t="n"/>
      <c r="R307" s="58" t="n">
        <v>3122921.14</v>
      </c>
      <c r="S307" s="58" t="n">
        <v>318817.86</v>
      </c>
      <c r="T307" s="58" t="n">
        <v>608617</v>
      </c>
      <c r="U307" s="4" t="n">
        <f aca="false" ca="false" dt2D="false" dtr="false" t="normal">COUNTIF(F307:Q307, "&gt;0")</f>
        <v>1</v>
      </c>
      <c r="V307" s="4" t="n">
        <f aca="false" ca="false" dt2D="false" dtr="false" t="normal">COUNTIF(R307:T307, "&gt;0")</f>
        <v>3</v>
      </c>
      <c r="W307" s="4" t="n">
        <f aca="false" ca="false" dt2D="false" dtr="false" t="normal">+U307+V307</f>
        <v>4</v>
      </c>
    </row>
    <row customFormat="true" customHeight="true" ht="12.75" outlineLevel="0" r="308" s="0">
      <c r="A308" s="49" t="n">
        <f aca="false" ca="false" dt2D="false" dtr="false" t="normal">+A307+1</f>
        <v>295</v>
      </c>
      <c r="B308" s="49" t="n">
        <f aca="false" ca="false" dt2D="false" dtr="false" t="normal">+B307+1</f>
        <v>65</v>
      </c>
      <c r="C308" s="50" t="s">
        <v>423</v>
      </c>
      <c r="D308" s="49" t="s">
        <v>425</v>
      </c>
      <c r="E308" s="58" t="n">
        <f aca="false" ca="true" dt2D="false" dtr="false" t="normal">SUBTOTAL(9, F308:T308)</f>
        <v>1982381.48</v>
      </c>
      <c r="F308" s="58" t="n">
        <v>961496.61</v>
      </c>
      <c r="G308" s="58" t="n"/>
      <c r="H308" s="58" t="n"/>
      <c r="I308" s="58" t="n"/>
      <c r="J308" s="58" t="n"/>
      <c r="K308" s="58" t="n"/>
      <c r="L308" s="58" t="n"/>
      <c r="M308" s="58" t="n"/>
      <c r="N308" s="58" t="n"/>
      <c r="O308" s="58" t="n"/>
      <c r="P308" s="58" t="n"/>
      <c r="Q308" s="58" t="n"/>
      <c r="R308" s="58" t="n">
        <v>787126.6</v>
      </c>
      <c r="S308" s="58" t="n">
        <v>80357.46</v>
      </c>
      <c r="T308" s="58" t="n">
        <v>153400.81</v>
      </c>
      <c r="U308" s="4" t="n">
        <f aca="false" ca="false" dt2D="false" dtr="false" t="normal">COUNTIF(F308:Q308, "&gt;0")</f>
        <v>1</v>
      </c>
      <c r="V308" s="4" t="n">
        <f aca="false" ca="false" dt2D="false" dtr="false" t="normal">COUNTIF(R308:T308, "&gt;0")</f>
        <v>3</v>
      </c>
      <c r="W308" s="4" t="n">
        <f aca="false" ca="false" dt2D="false" dtr="false" t="normal">+U308+V308</f>
        <v>4</v>
      </c>
    </row>
    <row customFormat="true" customHeight="true" ht="12.75" outlineLevel="0" r="309" s="0">
      <c r="A309" s="49" t="n">
        <f aca="false" ca="false" dt2D="false" dtr="false" t="normal">+A308+1</f>
        <v>296</v>
      </c>
      <c r="B309" s="49" t="n">
        <f aca="false" ca="false" dt2D="false" dtr="false" t="normal">+B308+1</f>
        <v>66</v>
      </c>
      <c r="C309" s="50" t="s">
        <v>423</v>
      </c>
      <c r="D309" s="49" t="s">
        <v>426</v>
      </c>
      <c r="E309" s="58" t="n">
        <f aca="false" ca="true" dt2D="false" dtr="false" t="normal">SUBTOTAL(9, F309:T309)</f>
        <v>2011804.58</v>
      </c>
      <c r="F309" s="58" t="n">
        <v>975767.43</v>
      </c>
      <c r="G309" s="58" t="n"/>
      <c r="H309" s="58" t="n"/>
      <c r="I309" s="58" t="n"/>
      <c r="J309" s="58" t="n"/>
      <c r="K309" s="58" t="n"/>
      <c r="L309" s="58" t="n"/>
      <c r="M309" s="58" t="n"/>
      <c r="N309" s="58" t="n"/>
      <c r="O309" s="58" t="n"/>
      <c r="P309" s="58" t="n"/>
      <c r="Q309" s="58" t="n"/>
      <c r="R309" s="58" t="n">
        <v>798809.37</v>
      </c>
      <c r="S309" s="58" t="n">
        <v>81550.15</v>
      </c>
      <c r="T309" s="58" t="n">
        <v>155677.63</v>
      </c>
      <c r="U309" s="4" t="n">
        <f aca="false" ca="false" dt2D="false" dtr="false" t="normal">COUNTIF(F309:Q309, "&gt;0")</f>
        <v>1</v>
      </c>
      <c r="V309" s="4" t="n">
        <f aca="false" ca="false" dt2D="false" dtr="false" t="normal">COUNTIF(R309:T309, "&gt;0")</f>
        <v>3</v>
      </c>
      <c r="W309" s="4" t="n">
        <f aca="false" ca="false" dt2D="false" dtr="false" t="normal">+U309+V309</f>
        <v>4</v>
      </c>
    </row>
    <row customFormat="true" customHeight="true" ht="12.75" outlineLevel="0" r="310" s="0">
      <c r="A310" s="49" t="n">
        <f aca="false" ca="false" dt2D="false" dtr="false" t="normal">+A309+1</f>
        <v>297</v>
      </c>
      <c r="B310" s="49" t="n">
        <f aca="false" ca="false" dt2D="false" dtr="false" t="normal">+B309+1</f>
        <v>67</v>
      </c>
      <c r="C310" s="50" t="s">
        <v>227</v>
      </c>
      <c r="D310" s="49" t="s">
        <v>427</v>
      </c>
      <c r="E310" s="58" t="n">
        <f aca="false" ca="true" dt2D="false" dtr="false" t="normal">SUBTOTAL(9, F310:T310)</f>
        <v>8678264.18</v>
      </c>
      <c r="F310" s="58" t="n"/>
      <c r="G310" s="58" t="n"/>
      <c r="H310" s="58" t="n">
        <v>4525489.64</v>
      </c>
      <c r="I310" s="58" t="n">
        <v>2930647.37</v>
      </c>
      <c r="J310" s="58" t="n"/>
      <c r="K310" s="58" t="n"/>
      <c r="L310" s="58" t="n">
        <v>0</v>
      </c>
      <c r="M310" s="58" t="n"/>
      <c r="N310" s="58" t="n"/>
      <c r="O310" s="58" t="n"/>
      <c r="P310" s="58" t="n"/>
      <c r="Q310" s="58" t="n"/>
      <c r="R310" s="58" t="n">
        <v>972293.91</v>
      </c>
      <c r="S310" s="58" t="n">
        <v>86782.64</v>
      </c>
      <c r="T310" s="58" t="n">
        <v>163050.62</v>
      </c>
      <c r="U310" s="4" t="n">
        <f aca="false" ca="false" dt2D="false" dtr="false" t="normal">COUNTIF(F310:Q310, "&gt;0")</f>
        <v>2</v>
      </c>
      <c r="V310" s="4" t="n">
        <f aca="false" ca="false" dt2D="false" dtr="false" t="normal">COUNTIF(R310:T310, "&gt;0")</f>
        <v>3</v>
      </c>
      <c r="W310" s="4" t="n">
        <f aca="false" ca="false" dt2D="false" dtr="false" t="normal">+U310+V310</f>
        <v>5</v>
      </c>
    </row>
    <row customFormat="true" customHeight="true" ht="12.75" outlineLevel="0" r="311" s="0">
      <c r="A311" s="49" t="n">
        <f aca="false" ca="false" dt2D="false" dtr="false" t="normal">+A310+1</f>
        <v>298</v>
      </c>
      <c r="B311" s="49" t="n">
        <f aca="false" ca="false" dt2D="false" dtr="false" t="normal">+B310+1</f>
        <v>68</v>
      </c>
      <c r="C311" s="50" t="s">
        <v>227</v>
      </c>
      <c r="D311" s="49" t="s">
        <v>428</v>
      </c>
      <c r="E311" s="58" t="n">
        <f aca="false" ca="true" dt2D="false" dtr="false" t="normal">SUBTOTAL(9, F311:T311)</f>
        <v>7648400.72</v>
      </c>
      <c r="F311" s="58" t="n"/>
      <c r="G311" s="58" t="n"/>
      <c r="H311" s="58" t="n">
        <v>3988442.56</v>
      </c>
      <c r="I311" s="58" t="n">
        <v>2582862.77</v>
      </c>
      <c r="J311" s="58" t="n"/>
      <c r="K311" s="58" t="n"/>
      <c r="L311" s="58" t="n">
        <v>0</v>
      </c>
      <c r="M311" s="58" t="n"/>
      <c r="N311" s="58" t="n"/>
      <c r="O311" s="58" t="n"/>
      <c r="P311" s="58" t="n"/>
      <c r="Q311" s="58" t="n"/>
      <c r="R311" s="58" t="n">
        <v>856910.24</v>
      </c>
      <c r="S311" s="58" t="n">
        <v>76484.01</v>
      </c>
      <c r="T311" s="58" t="n">
        <v>143701.14</v>
      </c>
      <c r="U311" s="4" t="n">
        <f aca="false" ca="false" dt2D="false" dtr="false" t="normal">COUNTIF(F311:Q311, "&gt;0")</f>
        <v>2</v>
      </c>
      <c r="V311" s="4" t="n">
        <f aca="false" ca="false" dt2D="false" dtr="false" t="normal">COUNTIF(R311:T311, "&gt;0")</f>
        <v>3</v>
      </c>
      <c r="W311" s="4" t="n">
        <f aca="false" ca="false" dt2D="false" dtr="false" t="normal">+U311+V311</f>
        <v>5</v>
      </c>
    </row>
    <row customFormat="true" customHeight="true" ht="12.75" outlineLevel="0" r="312" s="0">
      <c r="A312" s="49" t="n">
        <f aca="false" ca="false" dt2D="false" dtr="false" t="normal">+A311+1</f>
        <v>299</v>
      </c>
      <c r="B312" s="49" t="n">
        <f aca="false" ca="false" dt2D="false" dtr="false" t="normal">+B311+1</f>
        <v>69</v>
      </c>
      <c r="C312" s="50" t="s">
        <v>227</v>
      </c>
      <c r="D312" s="49" t="s">
        <v>429</v>
      </c>
      <c r="E312" s="58" t="n">
        <f aca="false" ca="true" dt2D="false" dtr="false" t="normal">SUBTOTAL(9, F312:T312)</f>
        <v>6800746.08</v>
      </c>
      <c r="F312" s="58" t="n">
        <v>5002611.96</v>
      </c>
      <c r="G312" s="58" t="n"/>
      <c r="H312" s="58" t="n"/>
      <c r="I312" s="58" t="n"/>
      <c r="J312" s="58" t="n"/>
      <c r="K312" s="58" t="n"/>
      <c r="L312" s="58" t="n">
        <v>0</v>
      </c>
      <c r="M312" s="58" t="n"/>
      <c r="N312" s="58" t="n"/>
      <c r="O312" s="58" t="n"/>
      <c r="P312" s="58" t="n"/>
      <c r="Q312" s="58" t="n"/>
      <c r="R312" s="58" t="n">
        <v>1366253.95</v>
      </c>
      <c r="S312" s="58" t="n">
        <v>147860.58</v>
      </c>
      <c r="T312" s="58" t="n">
        <v>284019.59</v>
      </c>
      <c r="U312" s="4" t="n">
        <f aca="false" ca="false" dt2D="false" dtr="false" t="normal">COUNTIF(F312:Q312, "&gt;0")</f>
        <v>1</v>
      </c>
      <c r="V312" s="4" t="n">
        <f aca="false" ca="false" dt2D="false" dtr="false" t="normal">COUNTIF(R312:T312, "&gt;0")</f>
        <v>3</v>
      </c>
      <c r="W312" s="4" t="n">
        <f aca="false" ca="false" dt2D="false" dtr="false" t="normal">+U312+V312</f>
        <v>4</v>
      </c>
    </row>
    <row customFormat="true" customHeight="true" ht="12.75" outlineLevel="0" r="313" s="0">
      <c r="A313" s="49" t="n">
        <f aca="false" ca="false" dt2D="false" dtr="false" t="normal">+A312+1</f>
        <v>300</v>
      </c>
      <c r="B313" s="49" t="n">
        <f aca="false" ca="false" dt2D="false" dtr="false" t="normal">+B312+1</f>
        <v>70</v>
      </c>
      <c r="C313" s="50" t="s">
        <v>227</v>
      </c>
      <c r="D313" s="49" t="s">
        <v>431</v>
      </c>
      <c r="E313" s="58" t="n">
        <f aca="false" ca="true" dt2D="false" dtr="false" t="normal">SUBTOTAL(9, F313:T313)</f>
        <v>6976020.430000001</v>
      </c>
      <c r="F313" s="58" t="n"/>
      <c r="G313" s="58" t="n"/>
      <c r="H313" s="58" t="n">
        <v>3637813.68</v>
      </c>
      <c r="I313" s="58" t="n">
        <v>2355800.14</v>
      </c>
      <c r="J313" s="58" t="n"/>
      <c r="K313" s="58" t="n"/>
      <c r="L313" s="58" t="n">
        <v>0</v>
      </c>
      <c r="M313" s="58" t="n"/>
      <c r="N313" s="58" t="n"/>
      <c r="O313" s="58" t="n"/>
      <c r="P313" s="58" t="n"/>
      <c r="Q313" s="58" t="n"/>
      <c r="R313" s="58" t="n">
        <v>781578.21</v>
      </c>
      <c r="S313" s="58" t="n">
        <v>69760.2</v>
      </c>
      <c r="T313" s="58" t="n">
        <v>131068.2</v>
      </c>
      <c r="U313" s="4" t="n">
        <f aca="false" ca="false" dt2D="false" dtr="false" t="normal">COUNTIF(F313:Q313, "&gt;0")</f>
        <v>2</v>
      </c>
      <c r="V313" s="4" t="n">
        <f aca="false" ca="false" dt2D="false" dtr="false" t="normal">COUNTIF(R313:T313, "&gt;0")</f>
        <v>3</v>
      </c>
      <c r="W313" s="4" t="n">
        <f aca="false" ca="false" dt2D="false" dtr="false" t="normal">+U313+V313</f>
        <v>5</v>
      </c>
    </row>
    <row customFormat="true" customHeight="true" ht="12.75" outlineLevel="0" r="314" s="0">
      <c r="A314" s="49" t="n">
        <f aca="false" ca="false" dt2D="false" dtr="false" t="normal">+A313+1</f>
        <v>301</v>
      </c>
      <c r="B314" s="49" t="n">
        <f aca="false" ca="false" dt2D="false" dtr="false" t="normal">+B313+1</f>
        <v>71</v>
      </c>
      <c r="C314" s="50" t="s">
        <v>227</v>
      </c>
      <c r="D314" s="49" t="s">
        <v>432</v>
      </c>
      <c r="E314" s="58" t="n">
        <f aca="false" ca="true" dt2D="false" dtr="false" t="normal">SUBTOTAL(9, F314:T314)</f>
        <v>8358568.640000001</v>
      </c>
      <c r="F314" s="58" t="n"/>
      <c r="G314" s="58" t="n"/>
      <c r="H314" s="58" t="n">
        <v>4358776.71</v>
      </c>
      <c r="I314" s="58" t="n">
        <v>2822686.28</v>
      </c>
      <c r="J314" s="58" t="n"/>
      <c r="K314" s="58" t="n"/>
      <c r="L314" s="58" t="n">
        <v>0</v>
      </c>
      <c r="M314" s="58" t="n"/>
      <c r="N314" s="58" t="n"/>
      <c r="O314" s="58" t="n"/>
      <c r="P314" s="58" t="n"/>
      <c r="Q314" s="58" t="n"/>
      <c r="R314" s="58" t="n">
        <v>936475.91</v>
      </c>
      <c r="S314" s="58" t="n">
        <v>83585.69</v>
      </c>
      <c r="T314" s="58" t="n">
        <v>157044.05</v>
      </c>
      <c r="U314" s="4" t="n">
        <f aca="false" ca="false" dt2D="false" dtr="false" t="normal">COUNTIF(F314:Q314, "&gt;0")</f>
        <v>2</v>
      </c>
      <c r="V314" s="4" t="n">
        <f aca="false" ca="false" dt2D="false" dtr="false" t="normal">COUNTIF(R314:T314, "&gt;0")</f>
        <v>3</v>
      </c>
      <c r="W314" s="4" t="n">
        <f aca="false" ca="false" dt2D="false" dtr="false" t="normal">+U314+V314</f>
        <v>5</v>
      </c>
    </row>
    <row customFormat="true" customHeight="true" ht="12.75" outlineLevel="0" r="315" s="0">
      <c r="A315" s="49" t="n">
        <f aca="false" ca="false" dt2D="false" dtr="false" t="normal">+A314+1</f>
        <v>302</v>
      </c>
      <c r="B315" s="49" t="n">
        <f aca="false" ca="false" dt2D="false" dtr="false" t="normal">+B314+1</f>
        <v>72</v>
      </c>
      <c r="C315" s="50" t="s">
        <v>227</v>
      </c>
      <c r="D315" s="49" t="s">
        <v>433</v>
      </c>
      <c r="E315" s="58" t="n">
        <f aca="false" ca="true" dt2D="false" dtr="false" t="normal">SUBTOTAL(9, F315:T315)</f>
        <v>8691128.38</v>
      </c>
      <c r="F315" s="58" t="n">
        <v>3505841.01</v>
      </c>
      <c r="G315" s="58" t="n">
        <v>2118700.31</v>
      </c>
      <c r="H315" s="58" t="n"/>
      <c r="I315" s="58" t="n">
        <v>870270.45</v>
      </c>
      <c r="J315" s="58" t="n"/>
      <c r="K315" s="58" t="n"/>
      <c r="L315" s="58" t="n">
        <v>0</v>
      </c>
      <c r="M315" s="58" t="n"/>
      <c r="N315" s="58" t="n"/>
      <c r="O315" s="58" t="n"/>
      <c r="P315" s="58" t="n">
        <v>1121454.44</v>
      </c>
      <c r="Q315" s="58" t="n"/>
      <c r="R315" s="58" t="n">
        <v>821398.57</v>
      </c>
      <c r="S315" s="58" t="n">
        <v>86911.28</v>
      </c>
      <c r="T315" s="58" t="n">
        <v>166552.32</v>
      </c>
      <c r="U315" s="4" t="n">
        <f aca="false" ca="false" dt2D="false" dtr="false" t="normal">COUNTIF(F315:Q315, "&gt;0")</f>
        <v>4</v>
      </c>
      <c r="V315" s="4" t="n">
        <f aca="false" ca="false" dt2D="false" dtr="false" t="normal">COUNTIF(R315:T315, "&gt;0")</f>
        <v>3</v>
      </c>
      <c r="W315" s="4" t="n">
        <f aca="false" ca="false" dt2D="false" dtr="false" t="normal">+U315+V315</f>
        <v>7</v>
      </c>
    </row>
    <row customFormat="true" customHeight="true" ht="12.75" outlineLevel="0" r="316" s="0">
      <c r="A316" s="49" t="n">
        <f aca="false" ca="false" dt2D="false" dtr="false" t="normal">+A315+1</f>
        <v>303</v>
      </c>
      <c r="B316" s="49" t="n">
        <f aca="false" ca="false" dt2D="false" dtr="false" t="normal">+B315+1</f>
        <v>73</v>
      </c>
      <c r="C316" s="50" t="s">
        <v>227</v>
      </c>
      <c r="D316" s="49" t="s">
        <v>434</v>
      </c>
      <c r="E316" s="58" t="n">
        <f aca="false" ca="true" dt2D="false" dtr="false" t="normal">SUBTOTAL(9, F316:T316)</f>
        <v>6726431.65</v>
      </c>
      <c r="F316" s="58" t="n"/>
      <c r="G316" s="58" t="n">
        <v>4298021.62</v>
      </c>
      <c r="H316" s="58" t="n"/>
      <c r="I316" s="58" t="n"/>
      <c r="J316" s="58" t="n"/>
      <c r="K316" s="58" t="n"/>
      <c r="L316" s="58" t="n">
        <v>0</v>
      </c>
      <c r="M316" s="58" t="n"/>
      <c r="N316" s="58" t="n"/>
      <c r="O316" s="58" t="n"/>
      <c r="P316" s="58" t="n"/>
      <c r="Q316" s="58" t="n"/>
      <c r="R316" s="58" t="n">
        <v>1831189.51</v>
      </c>
      <c r="S316" s="58" t="n">
        <v>204068.48</v>
      </c>
      <c r="T316" s="58" t="n">
        <v>393152.04</v>
      </c>
      <c r="U316" s="4" t="n">
        <f aca="false" ca="false" dt2D="false" dtr="false" t="normal">COUNTIF(F316:Q316, "&gt;0")</f>
        <v>1</v>
      </c>
      <c r="V316" s="4" t="n">
        <f aca="false" ca="false" dt2D="false" dtr="false" t="normal">COUNTIF(R316:T316, "&gt;0")</f>
        <v>3</v>
      </c>
      <c r="W316" s="4" t="n">
        <f aca="false" ca="false" dt2D="false" dtr="false" t="normal">+U316+V316</f>
        <v>4</v>
      </c>
    </row>
    <row customFormat="true" customHeight="true" ht="12.75" outlineLevel="0" r="317" s="0">
      <c r="A317" s="49" t="n">
        <f aca="false" ca="false" dt2D="false" dtr="false" t="normal">+A316+1</f>
        <v>304</v>
      </c>
      <c r="B317" s="49" t="n">
        <f aca="false" ca="false" dt2D="false" dtr="false" t="normal">+B316+1</f>
        <v>74</v>
      </c>
      <c r="C317" s="50" t="s">
        <v>227</v>
      </c>
      <c r="D317" s="49" t="s">
        <v>435</v>
      </c>
      <c r="E317" s="58" t="n">
        <f aca="false" ca="true" dt2D="false" dtr="false" t="normal">SUBTOTAL(9, F317:T317)</f>
        <v>9554743.9</v>
      </c>
      <c r="F317" s="58" t="n"/>
      <c r="G317" s="58" t="n"/>
      <c r="H317" s="58" t="n"/>
      <c r="I317" s="58" t="n"/>
      <c r="J317" s="58" t="n"/>
      <c r="K317" s="58" t="n"/>
      <c r="L317" s="58" t="n">
        <v>0</v>
      </c>
      <c r="M317" s="58" t="n"/>
      <c r="N317" s="58" t="n"/>
      <c r="O317" s="58" t="n"/>
      <c r="P317" s="58" t="n">
        <v>5234759.29</v>
      </c>
      <c r="Q317" s="58" t="n"/>
      <c r="R317" s="58" t="n">
        <v>3307497.64</v>
      </c>
      <c r="S317" s="58" t="n">
        <v>347356.96</v>
      </c>
      <c r="T317" s="58" t="n">
        <v>665130.01</v>
      </c>
      <c r="U317" s="4" t="n">
        <f aca="false" ca="false" dt2D="false" dtr="false" t="normal">COUNTIF(F317:Q317, "&gt;0")</f>
        <v>1</v>
      </c>
      <c r="V317" s="4" t="n">
        <f aca="false" ca="false" dt2D="false" dtr="false" t="normal">COUNTIF(R317:T317, "&gt;0")</f>
        <v>3</v>
      </c>
      <c r="W317" s="4" t="n">
        <f aca="false" ca="false" dt2D="false" dtr="false" t="normal">+U317+V317</f>
        <v>4</v>
      </c>
    </row>
    <row customFormat="true" customHeight="true" ht="12.75" outlineLevel="0" r="318" s="0">
      <c r="A318" s="49" t="s">
        <v>436</v>
      </c>
      <c r="B318" s="49" t="n">
        <f aca="false" ca="false" dt2D="false" dtr="false" t="normal">+B317+1</f>
        <v>75</v>
      </c>
      <c r="C318" s="50" t="s">
        <v>238</v>
      </c>
      <c r="D318" s="49" t="s">
        <v>244</v>
      </c>
      <c r="E318" s="58" t="n">
        <f aca="false" ca="true" dt2D="false" dtr="false" t="normal">SUBTOTAL(9, F318:T318)</f>
        <v>7868478.109999999</v>
      </c>
      <c r="F318" s="58" t="n"/>
      <c r="G318" s="58" t="n"/>
      <c r="H318" s="58" t="n"/>
      <c r="I318" s="58" t="n"/>
      <c r="J318" s="58" t="n"/>
      <c r="K318" s="58" t="n"/>
      <c r="L318" s="58" t="n">
        <v>0</v>
      </c>
      <c r="M318" s="58" t="n"/>
      <c r="N318" s="58" t="n"/>
      <c r="O318" s="58" t="n"/>
      <c r="P318" s="58" t="n"/>
      <c r="Q318" s="58" t="n">
        <v>5984794.02</v>
      </c>
      <c r="R318" s="58" t="n">
        <v>1459699.71</v>
      </c>
      <c r="S318" s="58" t="n">
        <v>145969.97</v>
      </c>
      <c r="T318" s="58" t="n">
        <v>278014.41</v>
      </c>
      <c r="U318" s="4" t="n">
        <f aca="false" ca="false" dt2D="false" dtr="false" t="normal">COUNTIF(F318:Q318, "&gt;0")</f>
        <v>1</v>
      </c>
      <c r="V318" s="4" t="n">
        <f aca="false" ca="false" dt2D="false" dtr="false" t="normal">COUNTIF(R318:T318, "&gt;0")</f>
        <v>3</v>
      </c>
      <c r="W318" s="4" t="n">
        <f aca="false" ca="false" dt2D="false" dtr="false" t="normal">+U318+V318</f>
        <v>4</v>
      </c>
    </row>
    <row customFormat="true" customHeight="true" ht="12.75" outlineLevel="0" r="319" s="0">
      <c r="A319" s="49" t="n">
        <f aca="false" ca="false" dt2D="false" dtr="false" t="normal">+A317+1</f>
        <v>305</v>
      </c>
      <c r="B319" s="49" t="n">
        <f aca="false" ca="false" dt2D="false" dtr="false" t="normal">+B318+1</f>
        <v>76</v>
      </c>
      <c r="C319" s="50" t="s">
        <v>54</v>
      </c>
      <c r="D319" s="49" t="s">
        <v>437</v>
      </c>
      <c r="E319" s="58" t="n">
        <f aca="false" ca="true" dt2D="false" dtr="false" t="normal">SUBTOTAL(9, F319:T319)</f>
        <v>3802435.29</v>
      </c>
      <c r="F319" s="58" t="n"/>
      <c r="G319" s="58" t="n"/>
      <c r="H319" s="58" t="n"/>
      <c r="I319" s="58" t="n"/>
      <c r="J319" s="58" t="n"/>
      <c r="K319" s="58" t="n"/>
      <c r="L319" s="58" t="n">
        <v>0</v>
      </c>
      <c r="M319" s="58" t="n"/>
      <c r="N319" s="58" t="n"/>
      <c r="O319" s="58" t="n"/>
      <c r="P319" s="58" t="n"/>
      <c r="Q319" s="58" t="n">
        <v>3311746.23</v>
      </c>
      <c r="R319" s="58" t="n">
        <v>380243.53</v>
      </c>
      <c r="S319" s="58" t="n">
        <v>38024.35</v>
      </c>
      <c r="T319" s="58" t="n">
        <v>72421.18</v>
      </c>
      <c r="U319" s="4" t="n">
        <f aca="false" ca="false" dt2D="false" dtr="false" t="normal">COUNTIF(F319:Q319, "&gt;0")</f>
        <v>1</v>
      </c>
      <c r="V319" s="4" t="n">
        <f aca="false" ca="false" dt2D="false" dtr="false" t="normal">COUNTIF(R319:T319, "&gt;0")</f>
        <v>3</v>
      </c>
      <c r="W319" s="4" t="n">
        <f aca="false" ca="false" dt2D="false" dtr="false" t="normal">+U319+V319</f>
        <v>4</v>
      </c>
    </row>
    <row customFormat="true" customHeight="true" ht="12.75" outlineLevel="0" r="320" s="0">
      <c r="A320" s="49" t="n">
        <f aca="false" ca="false" dt2D="false" dtr="false" t="normal">+A319+1</f>
        <v>306</v>
      </c>
      <c r="B320" s="49" t="n">
        <f aca="false" ca="false" dt2D="false" dtr="false" t="normal">+B319+1</f>
        <v>77</v>
      </c>
      <c r="C320" s="50" t="s">
        <v>54</v>
      </c>
      <c r="D320" s="50" t="s">
        <v>439</v>
      </c>
      <c r="E320" s="58" t="n">
        <f aca="false" ca="true" dt2D="false" dtr="false" t="normal">SUBTOTAL(9, F320:T320)</f>
        <v>6841131.35</v>
      </c>
      <c r="F320" s="58" t="n"/>
      <c r="G320" s="58" t="n">
        <v>3933438.49</v>
      </c>
      <c r="H320" s="58" t="n"/>
      <c r="I320" s="58" t="n"/>
      <c r="J320" s="58" t="n"/>
      <c r="K320" s="58" t="n"/>
      <c r="L320" s="58" t="n">
        <v>0</v>
      </c>
      <c r="M320" s="58" t="n"/>
      <c r="N320" s="58" t="n"/>
      <c r="O320" s="58" t="n"/>
      <c r="P320" s="58" t="n"/>
      <c r="Q320" s="58" t="n"/>
      <c r="R320" s="58" t="n">
        <v>2220855.35</v>
      </c>
      <c r="S320" s="58" t="n">
        <v>235478.68</v>
      </c>
      <c r="T320" s="58" t="n">
        <v>451358.83</v>
      </c>
      <c r="U320" s="4" t="n">
        <f aca="false" ca="false" dt2D="false" dtr="false" t="normal">COUNTIF(F320:Q320, "&gt;0")</f>
        <v>1</v>
      </c>
      <c r="V320" s="4" t="n">
        <f aca="false" ca="false" dt2D="false" dtr="false" t="normal">COUNTIF(R320:T320, "&gt;0")</f>
        <v>3</v>
      </c>
      <c r="W320" s="4" t="n">
        <f aca="false" ca="false" dt2D="false" dtr="false" t="normal">+U320+V320</f>
        <v>4</v>
      </c>
    </row>
    <row customFormat="true" customHeight="true" ht="12.75" outlineLevel="0" r="321" s="0">
      <c r="A321" s="49" t="n">
        <f aca="false" ca="false" dt2D="false" dtr="false" t="normal">+A320+1</f>
        <v>307</v>
      </c>
      <c r="B321" s="49" t="n">
        <f aca="false" ca="false" dt2D="false" dtr="false" t="normal">+B320+1</f>
        <v>78</v>
      </c>
      <c r="C321" s="50" t="s">
        <v>54</v>
      </c>
      <c r="D321" s="50" t="s">
        <v>440</v>
      </c>
      <c r="E321" s="58" t="n">
        <f aca="false" ca="true" dt2D="false" dtr="false" t="normal">SUBTOTAL(9, F321:T321)</f>
        <v>6142785.720000001</v>
      </c>
      <c r="F321" s="58" t="n"/>
      <c r="G321" s="58" t="n">
        <v>3952275.71</v>
      </c>
      <c r="H321" s="58" t="n"/>
      <c r="I321" s="58" t="n"/>
      <c r="J321" s="58" t="n"/>
      <c r="K321" s="58" t="n"/>
      <c r="L321" s="58" t="n">
        <v>0</v>
      </c>
      <c r="M321" s="58" t="n"/>
      <c r="N321" s="58" t="n"/>
      <c r="O321" s="58" t="n"/>
      <c r="P321" s="58" t="n"/>
      <c r="Q321" s="58" t="n"/>
      <c r="R321" s="58" t="n">
        <v>1664942.82</v>
      </c>
      <c r="S321" s="58" t="n">
        <v>179951.57</v>
      </c>
      <c r="T321" s="58" t="n">
        <v>345615.62</v>
      </c>
      <c r="U321" s="4" t="n">
        <f aca="false" ca="false" dt2D="false" dtr="false" t="normal">COUNTIF(F321:Q321, "&gt;0")</f>
        <v>1</v>
      </c>
      <c r="V321" s="4" t="n">
        <f aca="false" ca="false" dt2D="false" dtr="false" t="normal">COUNTIF(R321:T321, "&gt;0")</f>
        <v>3</v>
      </c>
      <c r="W321" s="4" t="n">
        <f aca="false" ca="false" dt2D="false" dtr="false" t="normal">+U321+V321</f>
        <v>4</v>
      </c>
    </row>
    <row customFormat="true" customHeight="true" ht="12.75" outlineLevel="0" r="322" s="0">
      <c r="A322" s="49" t="n">
        <f aca="false" ca="false" dt2D="false" dtr="false" t="normal">+A321+1</f>
        <v>308</v>
      </c>
      <c r="B322" s="49" t="n">
        <f aca="false" ca="false" dt2D="false" dtr="false" t="normal">+B321+1</f>
        <v>79</v>
      </c>
      <c r="C322" s="50" t="s">
        <v>441</v>
      </c>
      <c r="D322" s="49" t="s">
        <v>442</v>
      </c>
      <c r="E322" s="58" t="n">
        <f aca="false" ca="true" dt2D="false" dtr="false" t="normal">SUBTOTAL(9, F322:T322)</f>
        <v>3344860.2699999996</v>
      </c>
      <c r="F322" s="58" t="n">
        <v>2774457.44</v>
      </c>
      <c r="G322" s="58" t="n"/>
      <c r="H322" s="58" t="n"/>
      <c r="I322" s="58" t="n"/>
      <c r="J322" s="58" t="n"/>
      <c r="K322" s="58" t="n"/>
      <c r="L322" s="58" t="n">
        <v>0</v>
      </c>
      <c r="M322" s="58" t="n"/>
      <c r="N322" s="58" t="n"/>
      <c r="O322" s="58" t="n"/>
      <c r="P322" s="58" t="n"/>
      <c r="Q322" s="58" t="n"/>
      <c r="R322" s="58" t="n">
        <v>426956.8</v>
      </c>
      <c r="S322" s="58" t="n">
        <v>48926.73</v>
      </c>
      <c r="T322" s="58" t="n">
        <v>94519.3</v>
      </c>
      <c r="U322" s="4" t="n">
        <f aca="false" ca="false" dt2D="false" dtr="false" t="normal">COUNTIF(F322:Q322, "&gt;0")</f>
        <v>1</v>
      </c>
      <c r="V322" s="4" t="n">
        <f aca="false" ca="false" dt2D="false" dtr="false" t="normal">COUNTIF(R322:T322, "&gt;0")</f>
        <v>3</v>
      </c>
      <c r="W322" s="4" t="n">
        <f aca="false" ca="false" dt2D="false" dtr="false" t="normal">+U322+V322</f>
        <v>4</v>
      </c>
    </row>
    <row customFormat="true" customHeight="true" ht="12.75" outlineLevel="0" r="323" s="0">
      <c r="A323" s="49" t="n">
        <f aca="false" ca="false" dt2D="false" dtr="false" t="normal">+A322+1</f>
        <v>309</v>
      </c>
      <c r="B323" s="49" t="n">
        <f aca="false" ca="false" dt2D="false" dtr="false" t="normal">+B322+1</f>
        <v>80</v>
      </c>
      <c r="C323" s="50" t="s">
        <v>441</v>
      </c>
      <c r="D323" s="49" t="s">
        <v>443</v>
      </c>
      <c r="E323" s="58" t="n">
        <f aca="false" ca="true" dt2D="false" dtr="false" t="normal">SUBTOTAL(9, F323:T323)</f>
        <v>11126829.92</v>
      </c>
      <c r="F323" s="58" t="n"/>
      <c r="G323" s="58" t="n"/>
      <c r="H323" s="58" t="n"/>
      <c r="I323" s="58" t="n"/>
      <c r="J323" s="58" t="n"/>
      <c r="K323" s="58" t="n"/>
      <c r="L323" s="58" t="n">
        <v>0</v>
      </c>
      <c r="M323" s="58" t="n"/>
      <c r="N323" s="58" t="n">
        <v>9491681.7</v>
      </c>
      <c r="O323" s="58" t="n"/>
      <c r="P323" s="58" t="n"/>
      <c r="Q323" s="58" t="n"/>
      <c r="R323" s="58" t="n">
        <v>1241060.75</v>
      </c>
      <c r="S323" s="58" t="n">
        <v>134883.01</v>
      </c>
      <c r="T323" s="58" t="n">
        <v>259204.46</v>
      </c>
      <c r="U323" s="4" t="n">
        <f aca="false" ca="false" dt2D="false" dtr="false" t="normal">COUNTIF(F323:Q323, "&gt;0")</f>
        <v>1</v>
      </c>
      <c r="V323" s="4" t="n">
        <f aca="false" ca="false" dt2D="false" dtr="false" t="normal">COUNTIF(R323:T323, "&gt;0")</f>
        <v>3</v>
      </c>
      <c r="W323" s="4" t="n">
        <f aca="false" ca="false" dt2D="false" dtr="false" t="normal">+U323+V323</f>
        <v>4</v>
      </c>
    </row>
    <row customFormat="true" customHeight="true" ht="12.75" outlineLevel="0" r="324" s="0">
      <c r="A324" s="49" t="n">
        <f aca="false" ca="false" dt2D="false" dtr="false" t="normal">+A323+1</f>
        <v>310</v>
      </c>
      <c r="B324" s="49" t="n">
        <f aca="false" ca="false" dt2D="false" dtr="false" t="normal">+B323+1</f>
        <v>81</v>
      </c>
      <c r="C324" s="50" t="s">
        <v>441</v>
      </c>
      <c r="D324" s="49" t="s">
        <v>444</v>
      </c>
      <c r="E324" s="58" t="n">
        <f aca="false" ca="true" dt2D="false" dtr="false" t="normal">SUBTOTAL(9, F324:T324)</f>
        <v>6367042.859999999</v>
      </c>
      <c r="F324" s="58" t="n"/>
      <c r="G324" s="58" t="n"/>
      <c r="H324" s="58" t="n"/>
      <c r="I324" s="58" t="n"/>
      <c r="J324" s="58" t="n"/>
      <c r="K324" s="58" t="n"/>
      <c r="L324" s="58" t="n">
        <v>0</v>
      </c>
      <c r="M324" s="58" t="n"/>
      <c r="N324" s="58" t="n"/>
      <c r="O324" s="58" t="n"/>
      <c r="P324" s="58" t="n"/>
      <c r="Q324" s="58" t="n">
        <v>4652496.5</v>
      </c>
      <c r="R324" s="58" t="n">
        <v>1283368.84</v>
      </c>
      <c r="S324" s="58" t="n">
        <v>147066.51</v>
      </c>
      <c r="T324" s="58" t="n">
        <v>284111.01</v>
      </c>
      <c r="U324" s="4" t="n">
        <f aca="false" ca="false" dt2D="false" dtr="false" t="normal">COUNTIF(F324:Q324, "&gt;0")</f>
        <v>1</v>
      </c>
      <c r="V324" s="4" t="n">
        <f aca="false" ca="false" dt2D="false" dtr="false" t="normal">COUNTIF(R324:T324, "&gt;0")</f>
        <v>3</v>
      </c>
      <c r="W324" s="4" t="n">
        <f aca="false" ca="false" dt2D="false" dtr="false" t="normal">+U324+V324</f>
        <v>4</v>
      </c>
    </row>
    <row customFormat="true" customHeight="true" ht="12.75" outlineLevel="0" r="325" s="0">
      <c r="A325" s="49" t="n">
        <f aca="false" ca="false" dt2D="false" dtr="false" t="normal">+A324+1</f>
        <v>311</v>
      </c>
      <c r="B325" s="49" t="n">
        <f aca="false" ca="false" dt2D="false" dtr="false" t="normal">+B324+1</f>
        <v>82</v>
      </c>
      <c r="C325" s="50" t="s">
        <v>441</v>
      </c>
      <c r="D325" s="49" t="s">
        <v>445</v>
      </c>
      <c r="E325" s="58" t="n">
        <f aca="false" ca="true" dt2D="false" dtr="false" t="normal">SUBTOTAL(9, F325:T325)</f>
        <v>4586677.71</v>
      </c>
      <c r="F325" s="58" t="n">
        <v>3804506.33</v>
      </c>
      <c r="G325" s="58" t="n"/>
      <c r="H325" s="58" t="n"/>
      <c r="I325" s="58" t="n"/>
      <c r="J325" s="58" t="n"/>
      <c r="K325" s="58" t="n"/>
      <c r="L325" s="58" t="n">
        <v>0</v>
      </c>
      <c r="M325" s="58" t="n"/>
      <c r="N325" s="58" t="n"/>
      <c r="O325" s="58" t="n"/>
      <c r="P325" s="58" t="n"/>
      <c r="Q325" s="58" t="n"/>
      <c r="R325" s="58" t="n">
        <v>585469.37</v>
      </c>
      <c r="S325" s="58" t="n">
        <v>67091.34</v>
      </c>
      <c r="T325" s="58" t="n">
        <v>129610.67</v>
      </c>
      <c r="U325" s="4" t="n">
        <f aca="false" ca="false" dt2D="false" dtr="false" t="normal">COUNTIF(F325:Q325, "&gt;0")</f>
        <v>1</v>
      </c>
      <c r="V325" s="4" t="n">
        <f aca="false" ca="false" dt2D="false" dtr="false" t="normal">COUNTIF(R325:T325, "&gt;0")</f>
        <v>3</v>
      </c>
      <c r="W325" s="4" t="n">
        <f aca="false" ca="false" dt2D="false" dtr="false" t="normal">+U325+V325</f>
        <v>4</v>
      </c>
    </row>
    <row customFormat="true" customHeight="true" ht="11.25" outlineLevel="0" r="326" s="0">
      <c r="A326" s="49" t="n">
        <f aca="false" ca="false" dt2D="false" dtr="false" t="normal">+A325+1</f>
        <v>312</v>
      </c>
      <c r="B326" s="49" t="n">
        <f aca="false" ca="false" dt2D="false" dtr="false" t="normal">+B325+1</f>
        <v>83</v>
      </c>
      <c r="C326" s="50" t="s">
        <v>59</v>
      </c>
      <c r="D326" s="49" t="s">
        <v>446</v>
      </c>
      <c r="E326" s="58" t="n">
        <f aca="false" ca="true" dt2D="false" dtr="false" t="normal">SUBTOTAL(9, F326:T326)</f>
        <v>415456.54</v>
      </c>
      <c r="F326" s="58" t="n"/>
      <c r="G326" s="58" t="n"/>
      <c r="H326" s="58" t="n"/>
      <c r="I326" s="58" t="n">
        <v>349646.56</v>
      </c>
      <c r="J326" s="58" t="n"/>
      <c r="K326" s="58" t="n"/>
      <c r="L326" s="58" t="n">
        <v>0</v>
      </c>
      <c r="M326" s="58" t="n"/>
      <c r="N326" s="58" t="n"/>
      <c r="O326" s="58" t="n"/>
      <c r="P326" s="58" t="n"/>
      <c r="Q326" s="58" t="n"/>
      <c r="R326" s="58" t="n">
        <v>54009.35</v>
      </c>
      <c r="S326" s="58" t="n">
        <v>4154.57</v>
      </c>
      <c r="T326" s="58" t="n">
        <v>7646.06</v>
      </c>
      <c r="U326" s="4" t="n">
        <f aca="false" ca="false" dt2D="false" dtr="false" t="normal">COUNTIF(F326:Q326, "&gt;0")</f>
        <v>1</v>
      </c>
      <c r="V326" s="4" t="n">
        <f aca="false" ca="false" dt2D="false" dtr="false" t="normal">COUNTIF(R326:T326, "&gt;0")</f>
        <v>3</v>
      </c>
      <c r="W326" s="4" t="n">
        <f aca="false" ca="false" dt2D="false" dtr="false" t="normal">+U326+V326</f>
        <v>4</v>
      </c>
    </row>
    <row customFormat="true" customHeight="true" ht="12.75" outlineLevel="0" r="327" s="0">
      <c r="A327" s="49" t="n">
        <f aca="false" ca="false" dt2D="false" dtr="false" t="normal">+A326+1</f>
        <v>313</v>
      </c>
      <c r="B327" s="49" t="n">
        <f aca="false" ca="false" dt2D="false" dtr="false" t="normal">+B326+1</f>
        <v>84</v>
      </c>
      <c r="C327" s="50" t="s">
        <v>59</v>
      </c>
      <c r="D327" s="49" t="s">
        <v>447</v>
      </c>
      <c r="E327" s="58" t="n">
        <f aca="false" ca="true" dt2D="false" dtr="false" t="normal">SUBTOTAL(9, F327:T327)</f>
        <v>12846528.200000001</v>
      </c>
      <c r="F327" s="58" t="n"/>
      <c r="G327" s="58" t="n"/>
      <c r="H327" s="58" t="n"/>
      <c r="I327" s="58" t="n"/>
      <c r="J327" s="58" t="n"/>
      <c r="K327" s="58" t="n"/>
      <c r="L327" s="58" t="n">
        <v>0</v>
      </c>
      <c r="M327" s="58" t="n"/>
      <c r="N327" s="58" t="n">
        <v>8973289.81</v>
      </c>
      <c r="O327" s="58" t="n"/>
      <c r="P327" s="58" t="n"/>
      <c r="Q327" s="58" t="n"/>
      <c r="R327" s="58" t="n">
        <v>2992044.31</v>
      </c>
      <c r="S327" s="58" t="n">
        <v>303092.36</v>
      </c>
      <c r="T327" s="58" t="n">
        <v>578101.72</v>
      </c>
      <c r="U327" s="4" t="n">
        <f aca="false" ca="false" dt2D="false" dtr="false" t="normal">COUNTIF(F327:Q327, "&gt;0")</f>
        <v>1</v>
      </c>
      <c r="V327" s="4" t="n">
        <f aca="false" ca="false" dt2D="false" dtr="false" t="normal">COUNTIF(R327:T327, "&gt;0")</f>
        <v>3</v>
      </c>
      <c r="W327" s="4" t="n">
        <f aca="false" ca="false" dt2D="false" dtr="false" t="normal">+U327+V327</f>
        <v>4</v>
      </c>
    </row>
    <row customFormat="true" customHeight="true" ht="12.75" outlineLevel="0" r="328" s="0">
      <c r="A328" s="49" t="n">
        <f aca="false" ca="false" dt2D="false" dtr="false" t="normal">+A327+1</f>
        <v>314</v>
      </c>
      <c r="B328" s="49" t="n">
        <f aca="false" ca="false" dt2D="false" dtr="false" t="normal">+B327+1</f>
        <v>85</v>
      </c>
      <c r="C328" s="50" t="s">
        <v>59</v>
      </c>
      <c r="D328" s="49" t="s">
        <v>448</v>
      </c>
      <c r="E328" s="58" t="n">
        <f aca="false" ca="true" dt2D="false" dtr="false" t="normal">SUBTOTAL(9, F328:T328)</f>
        <v>11912161.05</v>
      </c>
      <c r="F328" s="58" t="n">
        <v>6960583.21</v>
      </c>
      <c r="G328" s="58" t="n"/>
      <c r="H328" s="58" t="n"/>
      <c r="I328" s="58" t="n"/>
      <c r="J328" s="58" t="n"/>
      <c r="K328" s="58" t="n"/>
      <c r="L328" s="58" t="n">
        <v>0</v>
      </c>
      <c r="M328" s="58" t="n"/>
      <c r="N328" s="58" t="n"/>
      <c r="O328" s="58" t="n"/>
      <c r="P328" s="58" t="n"/>
      <c r="Q328" s="58" t="n"/>
      <c r="R328" s="58" t="n">
        <v>3816348.24</v>
      </c>
      <c r="S328" s="58" t="n">
        <v>390206.97</v>
      </c>
      <c r="T328" s="58" t="n">
        <v>745022.63</v>
      </c>
      <c r="U328" s="4" t="n">
        <f aca="false" ca="false" dt2D="false" dtr="false" t="normal">COUNTIF(F328:Q328, "&gt;0")</f>
        <v>1</v>
      </c>
      <c r="V328" s="4" t="n">
        <f aca="false" ca="false" dt2D="false" dtr="false" t="normal">COUNTIF(R328:T328, "&gt;0")</f>
        <v>3</v>
      </c>
      <c r="W328" s="4" t="n">
        <f aca="false" ca="false" dt2D="false" dtr="false" t="normal">+U328+V328</f>
        <v>4</v>
      </c>
    </row>
    <row customFormat="true" customHeight="true" ht="12.75" outlineLevel="0" r="329" s="0">
      <c r="A329" s="49" t="n">
        <f aca="false" ca="false" dt2D="false" dtr="false" t="normal">+A328+1</f>
        <v>315</v>
      </c>
      <c r="B329" s="49" t="n">
        <f aca="false" ca="false" dt2D="false" dtr="false" t="normal">+B328+1</f>
        <v>86</v>
      </c>
      <c r="C329" s="50" t="s">
        <v>59</v>
      </c>
      <c r="D329" s="49" t="s">
        <v>449</v>
      </c>
      <c r="E329" s="58" t="n">
        <f aca="false" ca="true" dt2D="false" dtr="false" t="normal">SUBTOTAL(9, F329:T329)</f>
        <v>14802996.509999998</v>
      </c>
      <c r="F329" s="58" t="n"/>
      <c r="G329" s="58" t="n"/>
      <c r="H329" s="58" t="n"/>
      <c r="I329" s="58" t="n"/>
      <c r="J329" s="58" t="n"/>
      <c r="K329" s="58" t="n"/>
      <c r="L329" s="58" t="n">
        <v>0</v>
      </c>
      <c r="M329" s="58" t="n"/>
      <c r="N329" s="58" t="n">
        <v>9994946.04</v>
      </c>
      <c r="O329" s="58" t="n"/>
      <c r="P329" s="58" t="n"/>
      <c r="Q329" s="58" t="n"/>
      <c r="R329" s="58" t="n">
        <v>3715376.77</v>
      </c>
      <c r="S329" s="58" t="n">
        <v>375868.26</v>
      </c>
      <c r="T329" s="58" t="n">
        <v>716805.44</v>
      </c>
      <c r="U329" s="4" t="n">
        <f aca="false" ca="false" dt2D="false" dtr="false" t="normal">COUNTIF(F329:Q329, "&gt;0")</f>
        <v>1</v>
      </c>
      <c r="V329" s="4" t="n">
        <f aca="false" ca="false" dt2D="false" dtr="false" t="normal">COUNTIF(R329:T329, "&gt;0")</f>
        <v>3</v>
      </c>
      <c r="W329" s="4" t="n">
        <f aca="false" ca="false" dt2D="false" dtr="false" t="normal">+U329+V329</f>
        <v>4</v>
      </c>
    </row>
    <row customFormat="true" customHeight="true" ht="12.75" outlineLevel="0" r="330" s="0">
      <c r="A330" s="49" t="n">
        <f aca="false" ca="false" dt2D="false" dtr="false" t="normal">+A329+1</f>
        <v>316</v>
      </c>
      <c r="B330" s="49" t="n">
        <f aca="false" ca="false" dt2D="false" dtr="false" t="normal">+B329+1</f>
        <v>87</v>
      </c>
      <c r="C330" s="50" t="s">
        <v>59</v>
      </c>
      <c r="D330" s="49" t="s">
        <v>450</v>
      </c>
      <c r="E330" s="58" t="n">
        <f aca="false" ca="true" dt2D="false" dtr="false" t="normal">SUBTOTAL(9, F330:T330)</f>
        <v>11671495.692563798</v>
      </c>
      <c r="F330" s="58" t="n"/>
      <c r="G330" s="58" t="n"/>
      <c r="H330" s="58" t="n"/>
      <c r="I330" s="58" t="n"/>
      <c r="J330" s="58" t="n"/>
      <c r="K330" s="58" t="n"/>
      <c r="L330" s="58" t="n">
        <v>0</v>
      </c>
      <c r="M330" s="58" t="n"/>
      <c r="N330" s="58" t="n">
        <v>10008947.95</v>
      </c>
      <c r="O330" s="58" t="n"/>
      <c r="P330" s="58" t="n"/>
      <c r="Q330" s="58" t="n"/>
      <c r="R330" s="58" t="n">
        <v>1254647.8017</v>
      </c>
      <c r="S330" s="58" t="n">
        <v>139405.3113</v>
      </c>
      <c r="T330" s="58" t="n">
        <v>268494.6295638</v>
      </c>
      <c r="U330" s="4" t="n">
        <f aca="false" ca="false" dt2D="false" dtr="false" t="normal">COUNTIF(F330:Q330, "&gt;0")</f>
        <v>1</v>
      </c>
      <c r="V330" s="4" t="n">
        <f aca="false" ca="false" dt2D="false" dtr="false" t="normal">COUNTIF(R330:T330, "&gt;0")</f>
        <v>3</v>
      </c>
      <c r="W330" s="4" t="n">
        <f aca="false" ca="false" dt2D="false" dtr="false" t="normal">+U330+V330</f>
        <v>4</v>
      </c>
    </row>
    <row customFormat="true" customHeight="true" ht="12.75" outlineLevel="0" r="331" s="0">
      <c r="A331" s="49" t="n">
        <f aca="false" ca="false" dt2D="false" dtr="false" t="normal">+A330+1</f>
        <v>317</v>
      </c>
      <c r="B331" s="49" t="n">
        <f aca="false" ca="false" dt2D="false" dtr="false" t="normal">+B330+1</f>
        <v>88</v>
      </c>
      <c r="C331" s="50" t="s">
        <v>59</v>
      </c>
      <c r="D331" s="49" t="s">
        <v>451</v>
      </c>
      <c r="E331" s="58" t="n">
        <f aca="false" ca="true" dt2D="false" dtr="false" t="normal">SUBTOTAL(9, F331:T331)</f>
        <v>431582.27</v>
      </c>
      <c r="F331" s="58" t="n"/>
      <c r="G331" s="58" t="n"/>
      <c r="H331" s="58" t="n"/>
      <c r="I331" s="58" t="n">
        <v>292925.68</v>
      </c>
      <c r="J331" s="58" t="n"/>
      <c r="K331" s="58" t="n"/>
      <c r="L331" s="58" t="n">
        <v>0</v>
      </c>
      <c r="M331" s="58" t="n"/>
      <c r="N331" s="58" t="n"/>
      <c r="O331" s="58" t="n"/>
      <c r="P331" s="58" t="n"/>
      <c r="Q331" s="58" t="n"/>
      <c r="R331" s="58" t="n">
        <v>109970.84</v>
      </c>
      <c r="S331" s="58" t="n">
        <v>9952.9</v>
      </c>
      <c r="T331" s="58" t="n">
        <v>18732.85</v>
      </c>
      <c r="U331" s="4" t="n">
        <f aca="false" ca="false" dt2D="false" dtr="false" t="normal">COUNTIF(F331:Q331, "&gt;0")</f>
        <v>1</v>
      </c>
      <c r="V331" s="4" t="n">
        <f aca="false" ca="false" dt2D="false" dtr="false" t="normal">COUNTIF(R331:T331, "&gt;0")</f>
        <v>3</v>
      </c>
      <c r="W331" s="4" t="n">
        <f aca="false" ca="false" dt2D="false" dtr="false" t="normal">+U331+V331</f>
        <v>4</v>
      </c>
    </row>
    <row customFormat="true" customHeight="true" ht="12.75" outlineLevel="0" r="332" s="0">
      <c r="A332" s="49" t="n">
        <f aca="false" ca="false" dt2D="false" dtr="false" t="normal">+A331+1</f>
        <v>318</v>
      </c>
      <c r="B332" s="49" t="n">
        <f aca="false" ca="false" dt2D="false" dtr="false" t="normal">+B331+1</f>
        <v>89</v>
      </c>
      <c r="C332" s="50" t="s">
        <v>59</v>
      </c>
      <c r="D332" s="49" t="s">
        <v>452</v>
      </c>
      <c r="E332" s="58" t="n">
        <f aca="false" ca="true" dt2D="false" dtr="false" t="normal">SUBTOTAL(9, F332:T332)</f>
        <v>4251855.71</v>
      </c>
      <c r="F332" s="58" t="n"/>
      <c r="G332" s="58" t="n">
        <v>2299107.75</v>
      </c>
      <c r="H332" s="58" t="n">
        <v>1404062.99</v>
      </c>
      <c r="I332" s="58" t="n"/>
      <c r="J332" s="58" t="n"/>
      <c r="K332" s="58" t="n"/>
      <c r="L332" s="58" t="n">
        <v>0</v>
      </c>
      <c r="M332" s="58" t="n"/>
      <c r="N332" s="58" t="n"/>
      <c r="O332" s="58" t="n"/>
      <c r="P332" s="58" t="n"/>
      <c r="Q332" s="58" t="n"/>
      <c r="R332" s="58" t="n">
        <v>425185.57</v>
      </c>
      <c r="S332" s="58" t="n">
        <v>42518.56</v>
      </c>
      <c r="T332" s="58" t="n">
        <v>80980.84</v>
      </c>
      <c r="U332" s="4" t="n">
        <f aca="false" ca="false" dt2D="false" dtr="false" t="normal">COUNTIF(F332:Q332, "&gt;0")</f>
        <v>2</v>
      </c>
      <c r="V332" s="4" t="n">
        <f aca="false" ca="false" dt2D="false" dtr="false" t="normal">COUNTIF(R332:T332, "&gt;0")</f>
        <v>3</v>
      </c>
      <c r="W332" s="4" t="n">
        <f aca="false" ca="false" dt2D="false" dtr="false" t="normal">+U332+V332</f>
        <v>5</v>
      </c>
    </row>
    <row customFormat="true" customHeight="true" ht="12.75" outlineLevel="0" r="333" s="0">
      <c r="A333" s="49" t="n">
        <f aca="false" ca="false" dt2D="false" dtr="false" t="normal">+A332+1</f>
        <v>319</v>
      </c>
      <c r="B333" s="49" t="n">
        <f aca="false" ca="false" dt2D="false" dtr="false" t="normal">+B332+1</f>
        <v>90</v>
      </c>
      <c r="C333" s="50" t="s">
        <v>59</v>
      </c>
      <c r="D333" s="49" t="s">
        <v>453</v>
      </c>
      <c r="E333" s="58" t="n">
        <f aca="false" ca="true" dt2D="false" dtr="false" t="normal">SUBTOTAL(9, F333:T333)</f>
        <v>6443802.53</v>
      </c>
      <c r="F333" s="58" t="n">
        <v>5230068.75</v>
      </c>
      <c r="G333" s="58" t="n"/>
      <c r="H333" s="58" t="n"/>
      <c r="I333" s="58" t="n"/>
      <c r="J333" s="58" t="n"/>
      <c r="K333" s="58" t="n"/>
      <c r="L333" s="58" t="n">
        <v>0</v>
      </c>
      <c r="M333" s="58" t="n"/>
      <c r="N333" s="58" t="n"/>
      <c r="O333" s="58" t="n"/>
      <c r="P333" s="58" t="n"/>
      <c r="Q333" s="58" t="n"/>
      <c r="R333" s="58" t="n">
        <v>912157.4</v>
      </c>
      <c r="S333" s="58" t="n">
        <v>102961.76</v>
      </c>
      <c r="T333" s="58" t="n">
        <v>198614.62</v>
      </c>
      <c r="U333" s="4" t="n">
        <f aca="false" ca="false" dt2D="false" dtr="false" t="normal">COUNTIF(F333:Q333, "&gt;0")</f>
        <v>1</v>
      </c>
      <c r="V333" s="4" t="n">
        <f aca="false" ca="false" dt2D="false" dtr="false" t="normal">COUNTIF(R333:T333, "&gt;0")</f>
        <v>3</v>
      </c>
      <c r="W333" s="4" t="n">
        <f aca="false" ca="false" dt2D="false" dtr="false" t="normal">+U333+V333</f>
        <v>4</v>
      </c>
    </row>
    <row customFormat="true" customHeight="true" ht="12.75" outlineLevel="0" r="334" s="0">
      <c r="A334" s="49" t="n">
        <f aca="false" ca="false" dt2D="false" dtr="false" t="normal">+A333+1</f>
        <v>320</v>
      </c>
      <c r="B334" s="49" t="n">
        <f aca="false" ca="false" dt2D="false" dtr="false" t="normal">+B333+1</f>
        <v>91</v>
      </c>
      <c r="C334" s="50" t="s">
        <v>68</v>
      </c>
      <c r="D334" s="49" t="s">
        <v>455</v>
      </c>
      <c r="E334" s="58" t="n">
        <f aca="false" ca="true" dt2D="false" dtr="false" t="normal">SUBTOTAL(9, F334:T334)</f>
        <v>5579751.029999999</v>
      </c>
      <c r="F334" s="58" t="n"/>
      <c r="G334" s="58" t="n"/>
      <c r="H334" s="58" t="n"/>
      <c r="I334" s="58" t="n"/>
      <c r="J334" s="58" t="n"/>
      <c r="K334" s="58" t="n"/>
      <c r="L334" s="58" t="n">
        <v>0</v>
      </c>
      <c r="M334" s="58" t="n"/>
      <c r="N334" s="58" t="n"/>
      <c r="O334" s="58" t="n">
        <v>3690328.19</v>
      </c>
      <c r="P334" s="58" t="n"/>
      <c r="Q334" s="58" t="n"/>
      <c r="R334" s="58" t="n">
        <v>1464146.77</v>
      </c>
      <c r="S334" s="58" t="n">
        <v>146414.68</v>
      </c>
      <c r="T334" s="58" t="n">
        <v>278861.39</v>
      </c>
      <c r="U334" s="4" t="n">
        <f aca="false" ca="false" dt2D="false" dtr="false" t="normal">COUNTIF(F334:Q334, "&gt;0")</f>
        <v>1</v>
      </c>
      <c r="V334" s="4" t="n">
        <f aca="false" ca="false" dt2D="false" dtr="false" t="normal">COUNTIF(R334:T334, "&gt;0")</f>
        <v>3</v>
      </c>
      <c r="W334" s="4" t="n">
        <f aca="false" ca="false" dt2D="false" dtr="false" t="normal">+U334+V334</f>
        <v>4</v>
      </c>
    </row>
    <row customFormat="true" customHeight="true" ht="12.75" outlineLevel="0" r="335" s="0">
      <c r="A335" s="49" t="n">
        <f aca="false" ca="false" dt2D="false" dtr="false" t="normal">+A334+1</f>
        <v>321</v>
      </c>
      <c r="B335" s="49" t="n">
        <f aca="false" ca="false" dt2D="false" dtr="false" t="normal">+B334+1</f>
        <v>92</v>
      </c>
      <c r="C335" s="50" t="s">
        <v>68</v>
      </c>
      <c r="D335" s="49" t="s">
        <v>456</v>
      </c>
      <c r="E335" s="58" t="n">
        <f aca="false" ca="true" dt2D="false" dtr="false" t="normal">SUBTOTAL(9, F335:T335)</f>
        <v>8142341.77</v>
      </c>
      <c r="F335" s="58" t="n"/>
      <c r="G335" s="58" t="n"/>
      <c r="H335" s="58" t="n"/>
      <c r="I335" s="58" t="n"/>
      <c r="J335" s="58" t="n"/>
      <c r="K335" s="58" t="n"/>
      <c r="L335" s="58" t="n">
        <v>0</v>
      </c>
      <c r="M335" s="58" t="n"/>
      <c r="N335" s="58" t="n"/>
      <c r="O335" s="58" t="n">
        <v>7091605.13</v>
      </c>
      <c r="P335" s="58" t="n"/>
      <c r="Q335" s="58" t="n"/>
      <c r="R335" s="58" t="n">
        <v>814234.18</v>
      </c>
      <c r="S335" s="58" t="n">
        <v>81423.42</v>
      </c>
      <c r="T335" s="58" t="n">
        <v>155079.04</v>
      </c>
      <c r="U335" s="4" t="n">
        <f aca="false" ca="false" dt2D="false" dtr="false" t="normal">COUNTIF(F335:Q335, "&gt;0")</f>
        <v>1</v>
      </c>
      <c r="V335" s="4" t="n">
        <f aca="false" ca="false" dt2D="false" dtr="false" t="normal">COUNTIF(R335:T335, "&gt;0")</f>
        <v>3</v>
      </c>
      <c r="W335" s="4" t="n">
        <f aca="false" ca="false" dt2D="false" dtr="false" t="normal">+U335+V335</f>
        <v>4</v>
      </c>
    </row>
    <row customFormat="true" customHeight="true" ht="12.75" outlineLevel="0" r="336" s="0">
      <c r="A336" s="49" t="n">
        <f aca="false" ca="false" dt2D="false" dtr="false" t="normal">+A335+1</f>
        <v>322</v>
      </c>
      <c r="B336" s="49" t="n">
        <f aca="false" ca="false" dt2D="false" dtr="false" t="normal">+B335+1</f>
        <v>93</v>
      </c>
      <c r="C336" s="50" t="s">
        <v>68</v>
      </c>
      <c r="D336" s="49" t="s">
        <v>457</v>
      </c>
      <c r="E336" s="58" t="n">
        <f aca="false" ca="true" dt2D="false" dtr="false" t="normal">SUBTOTAL(9, F336:T336)</f>
        <v>3029943.19</v>
      </c>
      <c r="F336" s="58" t="n"/>
      <c r="G336" s="58" t="n"/>
      <c r="H336" s="58" t="n">
        <v>2638941.14</v>
      </c>
      <c r="I336" s="58" t="n"/>
      <c r="J336" s="58" t="n"/>
      <c r="K336" s="58" t="n"/>
      <c r="L336" s="58" t="n">
        <v>0</v>
      </c>
      <c r="M336" s="58" t="n"/>
      <c r="N336" s="58" t="n"/>
      <c r="O336" s="58" t="n"/>
      <c r="P336" s="58" t="n"/>
      <c r="Q336" s="58" t="n"/>
      <c r="R336" s="58" t="n">
        <v>302994.32</v>
      </c>
      <c r="S336" s="58" t="n">
        <v>30299.43</v>
      </c>
      <c r="T336" s="58" t="n">
        <v>57708.3</v>
      </c>
      <c r="U336" s="4" t="n">
        <f aca="false" ca="false" dt2D="false" dtr="false" t="normal">COUNTIF(F336:Q336, "&gt;0")</f>
        <v>1</v>
      </c>
      <c r="V336" s="4" t="n">
        <f aca="false" ca="false" dt2D="false" dtr="false" t="normal">COUNTIF(R336:T336, "&gt;0")</f>
        <v>3</v>
      </c>
      <c r="W336" s="4" t="n">
        <f aca="false" ca="false" dt2D="false" dtr="false" t="normal">+U336+V336</f>
        <v>4</v>
      </c>
    </row>
    <row customFormat="true" customHeight="true" ht="12.75" outlineLevel="0" r="337" s="0">
      <c r="A337" s="49" t="n">
        <f aca="false" ca="false" dt2D="false" dtr="false" t="normal">+A336+1</f>
        <v>323</v>
      </c>
      <c r="B337" s="49" t="n">
        <f aca="false" ca="false" dt2D="false" dtr="false" t="normal">+B336+1</f>
        <v>94</v>
      </c>
      <c r="C337" s="50" t="s">
        <v>68</v>
      </c>
      <c r="D337" s="49" t="s">
        <v>458</v>
      </c>
      <c r="E337" s="58" t="n">
        <f aca="false" ca="true" dt2D="false" dtr="false" t="normal">SUBTOTAL(9, F337:T337)</f>
        <v>9348111.680000002</v>
      </c>
      <c r="F337" s="58" t="n"/>
      <c r="G337" s="58" t="n"/>
      <c r="H337" s="58" t="n"/>
      <c r="I337" s="58" t="n"/>
      <c r="J337" s="58" t="n"/>
      <c r="K337" s="58" t="n"/>
      <c r="L337" s="58" t="n">
        <v>0</v>
      </c>
      <c r="M337" s="58" t="n"/>
      <c r="N337" s="58" t="n"/>
      <c r="O337" s="58" t="n">
        <v>6182641.46</v>
      </c>
      <c r="P337" s="58" t="n"/>
      <c r="Q337" s="58" t="n"/>
      <c r="R337" s="58" t="n">
        <v>2452978.18</v>
      </c>
      <c r="S337" s="58" t="n">
        <v>245297.82</v>
      </c>
      <c r="T337" s="58" t="n">
        <v>467194.22</v>
      </c>
      <c r="U337" s="4" t="n">
        <f aca="false" ca="false" dt2D="false" dtr="false" t="normal">COUNTIF(F337:Q337, "&gt;0")</f>
        <v>1</v>
      </c>
      <c r="V337" s="4" t="n">
        <f aca="false" ca="false" dt2D="false" dtr="false" t="normal">COUNTIF(R337:T337, "&gt;0")</f>
        <v>3</v>
      </c>
      <c r="W337" s="4" t="n">
        <f aca="false" ca="false" dt2D="false" dtr="false" t="normal">+U337+V337</f>
        <v>4</v>
      </c>
    </row>
    <row customFormat="true" customHeight="true" ht="12.75" outlineLevel="0" r="338" s="0">
      <c r="A338" s="49" t="n">
        <f aca="false" ca="false" dt2D="false" dtr="false" t="normal">+A337+1</f>
        <v>324</v>
      </c>
      <c r="B338" s="49" t="n">
        <f aca="false" ca="false" dt2D="false" dtr="false" t="normal">+B337+1</f>
        <v>95</v>
      </c>
      <c r="C338" s="50" t="s">
        <v>68</v>
      </c>
      <c r="D338" s="49" t="s">
        <v>459</v>
      </c>
      <c r="E338" s="58" t="n">
        <f aca="false" ca="true" dt2D="false" dtr="false" t="normal">SUBTOTAL(9, F338:T338)</f>
        <v>2926647.12</v>
      </c>
      <c r="F338" s="58" t="n"/>
      <c r="G338" s="58" t="n"/>
      <c r="H338" s="58" t="n"/>
      <c r="I338" s="58" t="n"/>
      <c r="J338" s="58" t="n"/>
      <c r="K338" s="58" t="n"/>
      <c r="L338" s="58" t="n">
        <v>0</v>
      </c>
      <c r="M338" s="58" t="n"/>
      <c r="N338" s="58" t="n"/>
      <c r="O338" s="58" t="n"/>
      <c r="P338" s="58" t="n"/>
      <c r="Q338" s="58" t="n"/>
      <c r="R338" s="58" t="n">
        <v>2267909.98</v>
      </c>
      <c r="S338" s="58" t="n">
        <v>226791</v>
      </c>
      <c r="T338" s="58" t="n">
        <v>431946.14</v>
      </c>
      <c r="U338" s="4" t="n">
        <f aca="false" ca="false" dt2D="false" dtr="false" t="normal">COUNTIF(F338:Q338, "&gt;0")</f>
        <v>0</v>
      </c>
      <c r="V338" s="4" t="n">
        <f aca="false" ca="false" dt2D="false" dtr="false" t="normal">COUNTIF(R338:T338, "&gt;0")</f>
        <v>3</v>
      </c>
      <c r="W338" s="4" t="n">
        <f aca="false" ca="false" dt2D="false" dtr="false" t="normal">+U338+V338</f>
        <v>3</v>
      </c>
    </row>
    <row customFormat="true" customHeight="true" ht="12.75" outlineLevel="0" r="339" s="0">
      <c r="A339" s="49" t="n">
        <f aca="false" ca="false" dt2D="false" dtr="false" t="normal">+A338+1</f>
        <v>325</v>
      </c>
      <c r="B339" s="49" t="n">
        <f aca="false" ca="false" dt2D="false" dtr="false" t="normal">+B338+1</f>
        <v>96</v>
      </c>
      <c r="C339" s="50" t="s">
        <v>68</v>
      </c>
      <c r="D339" s="49" t="s">
        <v>460</v>
      </c>
      <c r="E339" s="58" t="n">
        <f aca="false" ca="true" dt2D="false" dtr="false" t="normal">SUBTOTAL(9, F339:T339)</f>
        <v>3794000.55</v>
      </c>
      <c r="F339" s="58" t="n"/>
      <c r="G339" s="58" t="n"/>
      <c r="H339" s="58" t="n"/>
      <c r="I339" s="58" t="n"/>
      <c r="J339" s="58" t="n"/>
      <c r="K339" s="58" t="n"/>
      <c r="L339" s="58" t="n">
        <v>0</v>
      </c>
      <c r="M339" s="58" t="n"/>
      <c r="N339" s="58" t="n">
        <v>3341528.04</v>
      </c>
      <c r="O339" s="58" t="n"/>
      <c r="P339" s="58" t="n"/>
      <c r="Q339" s="58" t="n"/>
      <c r="R339" s="58" t="n">
        <v>341460.05</v>
      </c>
      <c r="S339" s="58" t="n">
        <v>37940.01</v>
      </c>
      <c r="T339" s="58" t="n">
        <v>73072.45</v>
      </c>
      <c r="U339" s="4" t="n">
        <f aca="false" ca="false" dt2D="false" dtr="false" t="normal">COUNTIF(F339:Q339, "&gt;0")</f>
        <v>1</v>
      </c>
      <c r="V339" s="4" t="n">
        <f aca="false" ca="false" dt2D="false" dtr="false" t="normal">COUNTIF(R339:T339, "&gt;0")</f>
        <v>3</v>
      </c>
      <c r="W339" s="4" t="n">
        <f aca="false" ca="false" dt2D="false" dtr="false" t="normal">+U339+V339</f>
        <v>4</v>
      </c>
    </row>
    <row customFormat="true" customHeight="true" ht="12.75" outlineLevel="0" r="340" s="0">
      <c r="A340" s="49" t="n">
        <f aca="false" ca="false" dt2D="false" dtr="false" t="normal">+A339+1</f>
        <v>326</v>
      </c>
      <c r="B340" s="49" t="n">
        <f aca="false" ca="false" dt2D="false" dtr="false" t="normal">+B339+1</f>
        <v>97</v>
      </c>
      <c r="C340" s="50" t="s">
        <v>68</v>
      </c>
      <c r="D340" s="49" t="s">
        <v>461</v>
      </c>
      <c r="E340" s="58" t="n">
        <f aca="false" ca="true" dt2D="false" dtr="false" t="normal">SUBTOTAL(9, F340:T340)</f>
        <v>4514911.73</v>
      </c>
      <c r="F340" s="58" t="n"/>
      <c r="G340" s="58" t="n"/>
      <c r="H340" s="58" t="n">
        <v>2366937.44</v>
      </c>
      <c r="I340" s="58" t="n">
        <v>1512578.62</v>
      </c>
      <c r="J340" s="58" t="n"/>
      <c r="K340" s="58" t="n"/>
      <c r="L340" s="58" t="n">
        <v>0</v>
      </c>
      <c r="M340" s="58" t="n"/>
      <c r="N340" s="58" t="n"/>
      <c r="O340" s="58" t="n"/>
      <c r="P340" s="58" t="n"/>
      <c r="Q340" s="58" t="n"/>
      <c r="R340" s="58" t="n">
        <v>505409.39</v>
      </c>
      <c r="S340" s="58" t="n">
        <v>45149.12</v>
      </c>
      <c r="T340" s="58" t="n">
        <v>84837.16</v>
      </c>
      <c r="U340" s="4" t="n">
        <f aca="false" ca="false" dt2D="false" dtr="false" t="normal">COUNTIF(F340:Q340, "&gt;0")</f>
        <v>2</v>
      </c>
      <c r="V340" s="4" t="n">
        <f aca="false" ca="false" dt2D="false" dtr="false" t="normal">COUNTIF(R340:T340, "&gt;0")</f>
        <v>3</v>
      </c>
      <c r="W340" s="4" t="n">
        <f aca="false" ca="false" dt2D="false" dtr="false" t="normal">+U340+V340</f>
        <v>5</v>
      </c>
    </row>
    <row customFormat="true" customHeight="true" ht="12" outlineLevel="0" r="341" s="0">
      <c r="A341" s="49" t="n">
        <f aca="false" ca="false" dt2D="false" dtr="false" t="normal">+A340+1</f>
        <v>327</v>
      </c>
      <c r="B341" s="49" t="n">
        <f aca="false" ca="false" dt2D="false" dtr="false" t="normal">+B340+1</f>
        <v>98</v>
      </c>
      <c r="C341" s="50" t="s">
        <v>68</v>
      </c>
      <c r="D341" s="49" t="s">
        <v>462</v>
      </c>
      <c r="E341" s="58" t="n">
        <f aca="false" ca="true" dt2D="false" dtr="false" t="normal">SUBTOTAL(9, F341:T341)</f>
        <v>9352243.53</v>
      </c>
      <c r="F341" s="58" t="n"/>
      <c r="G341" s="58" t="n"/>
      <c r="H341" s="58" t="n">
        <v>8145373.91</v>
      </c>
      <c r="I341" s="58" t="n"/>
      <c r="J341" s="58" t="n"/>
      <c r="K341" s="58" t="n"/>
      <c r="L341" s="58" t="n">
        <v>0</v>
      </c>
      <c r="M341" s="58" t="n"/>
      <c r="N341" s="58" t="n"/>
      <c r="O341" s="58" t="n"/>
      <c r="P341" s="58" t="n"/>
      <c r="Q341" s="58" t="n"/>
      <c r="R341" s="58" t="n">
        <v>935224.35</v>
      </c>
      <c r="S341" s="58" t="n">
        <v>93522.44</v>
      </c>
      <c r="T341" s="58" t="n">
        <v>178122.83</v>
      </c>
      <c r="U341" s="4" t="n">
        <f aca="false" ca="false" dt2D="false" dtr="false" t="normal">COUNTIF(F341:Q341, "&gt;0")</f>
        <v>1</v>
      </c>
      <c r="V341" s="4" t="n">
        <f aca="false" ca="false" dt2D="false" dtr="false" t="normal">COUNTIF(R341:T341, "&gt;0")</f>
        <v>3</v>
      </c>
      <c r="W341" s="4" t="n">
        <f aca="false" ca="false" dt2D="false" dtr="false" t="normal">+U341+V341</f>
        <v>4</v>
      </c>
    </row>
    <row customFormat="true" customHeight="true" ht="12" outlineLevel="0" r="342" s="0">
      <c r="A342" s="49" t="n">
        <f aca="false" ca="false" dt2D="false" dtr="false" t="normal">+A341+1</f>
        <v>328</v>
      </c>
      <c r="B342" s="49" t="n">
        <f aca="false" ca="false" dt2D="false" dtr="false" t="normal">+B341+1</f>
        <v>99</v>
      </c>
      <c r="C342" s="50" t="s">
        <v>68</v>
      </c>
      <c r="D342" s="49" t="s">
        <v>463</v>
      </c>
      <c r="E342" s="58" t="n">
        <f aca="false" ca="true" dt2D="false" dtr="false" t="normal">SUBTOTAL(9, F342:T342)</f>
        <v>4920986.67</v>
      </c>
      <c r="F342" s="58" t="n"/>
      <c r="G342" s="58" t="n"/>
      <c r="H342" s="58" t="n">
        <v>4285953.02</v>
      </c>
      <c r="I342" s="58" t="n"/>
      <c r="J342" s="58" t="n"/>
      <c r="K342" s="58" t="n"/>
      <c r="L342" s="58" t="n">
        <v>0</v>
      </c>
      <c r="M342" s="58" t="n"/>
      <c r="N342" s="58" t="n"/>
      <c r="O342" s="58" t="n"/>
      <c r="P342" s="58" t="n"/>
      <c r="Q342" s="58" t="n"/>
      <c r="R342" s="58" t="n">
        <v>492098.67</v>
      </c>
      <c r="S342" s="58" t="n">
        <v>49209.87</v>
      </c>
      <c r="T342" s="58" t="n">
        <v>93725.11</v>
      </c>
      <c r="U342" s="4" t="n">
        <f aca="false" ca="false" dt2D="false" dtr="false" t="normal">COUNTIF(F342:Q342, "&gt;0")</f>
        <v>1</v>
      </c>
      <c r="V342" s="4" t="n">
        <f aca="false" ca="false" dt2D="false" dtr="false" t="normal">COUNTIF(R342:T342, "&gt;0")</f>
        <v>3</v>
      </c>
      <c r="W342" s="4" t="n">
        <f aca="false" ca="false" dt2D="false" dtr="false" t="normal">+U342+V342</f>
        <v>4</v>
      </c>
    </row>
    <row customFormat="true" customHeight="true" ht="12.75" outlineLevel="0" r="343" s="0">
      <c r="A343" s="49" t="n">
        <f aca="false" ca="false" dt2D="false" dtr="false" t="normal">+A342+1</f>
        <v>329</v>
      </c>
      <c r="B343" s="49" t="n">
        <f aca="false" ca="false" dt2D="false" dtr="false" t="normal">+B342+1</f>
        <v>100</v>
      </c>
      <c r="C343" s="50" t="s">
        <v>68</v>
      </c>
      <c r="D343" s="49" t="s">
        <v>464</v>
      </c>
      <c r="E343" s="58" t="n">
        <f aca="false" ca="true" dt2D="false" dtr="false" t="normal">SUBTOTAL(9, F343:T343)</f>
        <v>33746777.37</v>
      </c>
      <c r="F343" s="58" t="n">
        <v>15725505.09</v>
      </c>
      <c r="G343" s="58" t="n">
        <v>6291681.26</v>
      </c>
      <c r="H343" s="58" t="n">
        <v>4647052.66</v>
      </c>
      <c r="I343" s="58" t="n">
        <v>2969673.95</v>
      </c>
      <c r="J343" s="58" t="n"/>
      <c r="K343" s="58" t="n"/>
      <c r="L343" s="58" t="n">
        <v>0</v>
      </c>
      <c r="M343" s="58" t="n"/>
      <c r="N343" s="58" t="n"/>
      <c r="O343" s="58" t="n"/>
      <c r="P343" s="58" t="n"/>
      <c r="Q343" s="58" t="n"/>
      <c r="R343" s="58" t="n">
        <v>3127362.98</v>
      </c>
      <c r="S343" s="58" t="n">
        <v>337467.77</v>
      </c>
      <c r="T343" s="58" t="n">
        <v>648033.66</v>
      </c>
      <c r="U343" s="4" t="n">
        <f aca="false" ca="false" dt2D="false" dtr="false" t="normal">COUNTIF(F343:Q343, "&gt;0")</f>
        <v>4</v>
      </c>
      <c r="V343" s="4" t="n">
        <f aca="false" ca="false" dt2D="false" dtr="false" t="normal">COUNTIF(R343:T343, "&gt;0")</f>
        <v>3</v>
      </c>
      <c r="W343" s="4" t="n">
        <f aca="false" ca="false" dt2D="false" dtr="false" t="normal">+U343+V343</f>
        <v>7</v>
      </c>
    </row>
    <row customFormat="true" customHeight="true" ht="12.75" outlineLevel="0" r="344" s="0">
      <c r="A344" s="49" t="n">
        <f aca="false" ca="false" dt2D="false" dtr="false" t="normal">+A343+1</f>
        <v>330</v>
      </c>
      <c r="B344" s="49" t="n">
        <f aca="false" ca="false" dt2D="false" dtr="false" t="normal">+B343+1</f>
        <v>101</v>
      </c>
      <c r="C344" s="50" t="s">
        <v>68</v>
      </c>
      <c r="D344" s="49" t="s">
        <v>465</v>
      </c>
      <c r="E344" s="58" t="n">
        <f aca="false" ca="true" dt2D="false" dtr="false" t="normal">SUBTOTAL(9, F344:T344)</f>
        <v>5623818.42</v>
      </c>
      <c r="F344" s="58" t="n"/>
      <c r="G344" s="58" t="n">
        <v>3290696.5</v>
      </c>
      <c r="H344" s="58" t="n"/>
      <c r="I344" s="58" t="n">
        <v>1553208.95</v>
      </c>
      <c r="J344" s="58" t="n"/>
      <c r="K344" s="58" t="n"/>
      <c r="L344" s="58" t="n">
        <v>0</v>
      </c>
      <c r="M344" s="58" t="n"/>
      <c r="N344" s="58" t="n"/>
      <c r="O344" s="58" t="n"/>
      <c r="P344" s="58" t="n"/>
      <c r="Q344" s="58" t="n"/>
      <c r="R344" s="58" t="n">
        <v>617748.39</v>
      </c>
      <c r="S344" s="58" t="n">
        <v>56238.18</v>
      </c>
      <c r="T344" s="58" t="n">
        <v>105926.4</v>
      </c>
      <c r="U344" s="4" t="n">
        <f aca="false" ca="false" dt2D="false" dtr="false" t="normal">COUNTIF(F344:Q344, "&gt;0")</f>
        <v>2</v>
      </c>
      <c r="V344" s="4" t="n">
        <f aca="false" ca="false" dt2D="false" dtr="false" t="normal">COUNTIF(R344:T344, "&gt;0")</f>
        <v>3</v>
      </c>
      <c r="W344" s="4" t="n">
        <f aca="false" ca="false" dt2D="false" dtr="false" t="normal">+U344+V344</f>
        <v>5</v>
      </c>
    </row>
    <row customFormat="true" customHeight="true" ht="12" outlineLevel="0" r="345" s="0">
      <c r="A345" s="49" t="n">
        <f aca="false" ca="false" dt2D="false" dtr="false" t="normal">+A344+1</f>
        <v>331</v>
      </c>
      <c r="B345" s="49" t="n">
        <f aca="false" ca="false" dt2D="false" dtr="false" t="normal">+B344+1</f>
        <v>102</v>
      </c>
      <c r="C345" s="50" t="s">
        <v>68</v>
      </c>
      <c r="D345" s="49" t="s">
        <v>466</v>
      </c>
      <c r="E345" s="58" t="n">
        <f aca="false" ca="true" dt2D="false" dtr="false" t="normal">SUBTOTAL(9, F345:T345)</f>
        <v>2609055.9800000004</v>
      </c>
      <c r="F345" s="58" t="n"/>
      <c r="G345" s="58" t="n"/>
      <c r="H345" s="58" t="n">
        <v>2272367.74</v>
      </c>
      <c r="I345" s="58" t="n"/>
      <c r="J345" s="58" t="n"/>
      <c r="K345" s="58" t="n"/>
      <c r="L345" s="58" t="n">
        <v>0</v>
      </c>
      <c r="M345" s="58" t="n"/>
      <c r="N345" s="58" t="n"/>
      <c r="O345" s="58" t="n"/>
      <c r="P345" s="58" t="n"/>
      <c r="Q345" s="58" t="n"/>
      <c r="R345" s="58" t="n">
        <v>260905.6</v>
      </c>
      <c r="S345" s="58" t="n">
        <v>26090.56</v>
      </c>
      <c r="T345" s="58" t="n">
        <v>49692.08</v>
      </c>
      <c r="U345" s="4" t="n">
        <f aca="false" ca="false" dt2D="false" dtr="false" t="normal">COUNTIF(F345:Q345, "&gt;0")</f>
        <v>1</v>
      </c>
      <c r="V345" s="4" t="n">
        <f aca="false" ca="false" dt2D="false" dtr="false" t="normal">COUNTIF(R345:T345, "&gt;0")</f>
        <v>3</v>
      </c>
      <c r="W345" s="4" t="n">
        <f aca="false" ca="false" dt2D="false" dtr="false" t="normal">+U345+V345</f>
        <v>4</v>
      </c>
    </row>
    <row customFormat="true" customHeight="true" ht="12.75" outlineLevel="0" r="346" s="0">
      <c r="A346" s="49" t="n">
        <f aca="false" ca="false" dt2D="false" dtr="false" t="normal">+A345+1</f>
        <v>332</v>
      </c>
      <c r="B346" s="49" t="n">
        <f aca="false" ca="false" dt2D="false" dtr="false" t="normal">+B345+1</f>
        <v>103</v>
      </c>
      <c r="C346" s="50" t="s">
        <v>68</v>
      </c>
      <c r="D346" s="49" t="s">
        <v>467</v>
      </c>
      <c r="E346" s="58" t="n">
        <f aca="false" ca="true" dt2D="false" dtr="false" t="normal">SUBTOTAL(9, F346:T346)</f>
        <v>11240705.38</v>
      </c>
      <c r="F346" s="58" t="n"/>
      <c r="G346" s="58" t="n"/>
      <c r="H346" s="58" t="n">
        <v>9790137.32</v>
      </c>
      <c r="I346" s="58" t="n"/>
      <c r="J346" s="58" t="n"/>
      <c r="K346" s="58" t="n"/>
      <c r="L346" s="58" t="n">
        <v>0</v>
      </c>
      <c r="M346" s="58" t="n"/>
      <c r="N346" s="58" t="n"/>
      <c r="O346" s="58" t="n"/>
      <c r="P346" s="58" t="n"/>
      <c r="Q346" s="58" t="n"/>
      <c r="R346" s="58" t="n">
        <v>1124070.54</v>
      </c>
      <c r="S346" s="58" t="n">
        <v>112407.05</v>
      </c>
      <c r="T346" s="58" t="n">
        <v>214090.47</v>
      </c>
      <c r="U346" s="4" t="n">
        <f aca="false" ca="false" dt2D="false" dtr="false" t="normal">COUNTIF(F346:Q346, "&gt;0")</f>
        <v>1</v>
      </c>
      <c r="V346" s="4" t="n">
        <f aca="false" ca="false" dt2D="false" dtr="false" t="normal">COUNTIF(R346:T346, "&gt;0")</f>
        <v>3</v>
      </c>
      <c r="W346" s="4" t="n">
        <f aca="false" ca="false" dt2D="false" dtr="false" t="normal">+U346+V346</f>
        <v>4</v>
      </c>
    </row>
    <row customFormat="true" customHeight="true" ht="13.5" outlineLevel="0" r="347" s="0">
      <c r="A347" s="49" t="n">
        <f aca="false" ca="false" dt2D="false" dtr="false" t="normal">+A346+1</f>
        <v>333</v>
      </c>
      <c r="B347" s="49" t="n">
        <f aca="false" ca="false" dt2D="false" dtr="false" t="normal">+B346+1</f>
        <v>104</v>
      </c>
      <c r="C347" s="50" t="s">
        <v>68</v>
      </c>
      <c r="D347" s="49" t="s">
        <v>468</v>
      </c>
      <c r="E347" s="58" t="n">
        <f aca="false" ca="true" dt2D="false" dtr="false" t="normal">SUBTOTAL(9, F347:T347)</f>
        <v>2393729.5700000003</v>
      </c>
      <c r="F347" s="58" t="n"/>
      <c r="G347" s="58" t="n"/>
      <c r="H347" s="58" t="n">
        <v>2084828.34</v>
      </c>
      <c r="I347" s="58" t="n"/>
      <c r="J347" s="58" t="n"/>
      <c r="K347" s="58" t="n"/>
      <c r="L347" s="58" t="n">
        <v>0</v>
      </c>
      <c r="M347" s="58" t="n"/>
      <c r="N347" s="58" t="n"/>
      <c r="O347" s="58" t="n"/>
      <c r="P347" s="58" t="n"/>
      <c r="Q347" s="58" t="n"/>
      <c r="R347" s="58" t="n">
        <v>239372.96</v>
      </c>
      <c r="S347" s="58" t="n">
        <v>23937.3</v>
      </c>
      <c r="T347" s="58" t="n">
        <v>45590.97</v>
      </c>
      <c r="U347" s="4" t="n">
        <f aca="false" ca="false" dt2D="false" dtr="false" t="normal">COUNTIF(F347:Q347, "&gt;0")</f>
        <v>1</v>
      </c>
      <c r="V347" s="4" t="n">
        <f aca="false" ca="false" dt2D="false" dtr="false" t="normal">COUNTIF(R347:T347, "&gt;0")</f>
        <v>3</v>
      </c>
      <c r="W347" s="4" t="n">
        <f aca="false" ca="false" dt2D="false" dtr="false" t="normal">+U347+V347</f>
        <v>4</v>
      </c>
    </row>
    <row customFormat="true" customHeight="true" ht="12.75" outlineLevel="0" r="348" s="0">
      <c r="A348" s="49" t="n">
        <f aca="false" ca="false" dt2D="false" dtr="false" t="normal">+A347+1</f>
        <v>334</v>
      </c>
      <c r="B348" s="49" t="n">
        <f aca="false" ca="false" dt2D="false" dtr="false" t="normal">+B347+1</f>
        <v>105</v>
      </c>
      <c r="C348" s="50" t="s">
        <v>68</v>
      </c>
      <c r="D348" s="49" t="s">
        <v>469</v>
      </c>
      <c r="E348" s="58" t="n">
        <f aca="false" ca="true" dt2D="false" dtr="false" t="normal">SUBTOTAL(9, F348:T348)</f>
        <v>7890290.91</v>
      </c>
      <c r="F348" s="58" t="n"/>
      <c r="G348" s="58" t="n"/>
      <c r="H348" s="58" t="n"/>
      <c r="I348" s="58" t="n"/>
      <c r="J348" s="58" t="n"/>
      <c r="K348" s="58" t="n"/>
      <c r="L348" s="58" t="n">
        <v>0</v>
      </c>
      <c r="M348" s="58" t="n"/>
      <c r="N348" s="58" t="n">
        <v>6949294.82</v>
      </c>
      <c r="O348" s="58" t="n"/>
      <c r="P348" s="58" t="n"/>
      <c r="Q348" s="58" t="n"/>
      <c r="R348" s="58" t="n">
        <v>710126.18</v>
      </c>
      <c r="S348" s="58" t="n">
        <v>78902.91</v>
      </c>
      <c r="T348" s="58" t="n">
        <v>151967</v>
      </c>
      <c r="U348" s="4" t="n">
        <f aca="false" ca="false" dt2D="false" dtr="false" t="normal">COUNTIF(F348:Q348, "&gt;0")</f>
        <v>1</v>
      </c>
      <c r="V348" s="4" t="n">
        <f aca="false" ca="false" dt2D="false" dtr="false" t="normal">COUNTIF(R348:T348, "&gt;0")</f>
        <v>3</v>
      </c>
      <c r="W348" s="4" t="n">
        <f aca="false" ca="false" dt2D="false" dtr="false" t="normal">+U348+V348</f>
        <v>4</v>
      </c>
    </row>
    <row customFormat="true" customHeight="true" ht="12.75" outlineLevel="0" r="349" s="0">
      <c r="A349" s="49" t="n">
        <f aca="false" ca="false" dt2D="false" dtr="false" t="normal">+A348+1</f>
        <v>335</v>
      </c>
      <c r="B349" s="49" t="n">
        <f aca="false" ca="false" dt2D="false" dtr="false" t="normal">+B348+1</f>
        <v>106</v>
      </c>
      <c r="C349" s="50" t="s">
        <v>68</v>
      </c>
      <c r="D349" s="49" t="s">
        <v>470</v>
      </c>
      <c r="E349" s="58" t="n">
        <f aca="false" ca="true" dt2D="false" dtr="false" t="normal">SUBTOTAL(9, F349:T349)</f>
        <v>3446285.1300000004</v>
      </c>
      <c r="F349" s="58" t="n"/>
      <c r="G349" s="58" t="n"/>
      <c r="H349" s="58" t="n"/>
      <c r="I349" s="58" t="n"/>
      <c r="J349" s="58" t="n"/>
      <c r="K349" s="58" t="n"/>
      <c r="L349" s="58" t="n">
        <v>0</v>
      </c>
      <c r="M349" s="58" t="n"/>
      <c r="N349" s="58" t="n">
        <v>3035281.17</v>
      </c>
      <c r="O349" s="58" t="n"/>
      <c r="P349" s="58" t="n"/>
      <c r="Q349" s="58" t="n"/>
      <c r="R349" s="58" t="n">
        <v>310165.66</v>
      </c>
      <c r="S349" s="58" t="n">
        <v>34462.85</v>
      </c>
      <c r="T349" s="58" t="n">
        <v>66375.45</v>
      </c>
      <c r="U349" s="4" t="n">
        <f aca="false" ca="false" dt2D="false" dtr="false" t="normal">COUNTIF(F349:Q349, "&gt;0")</f>
        <v>1</v>
      </c>
      <c r="V349" s="4" t="n">
        <f aca="false" ca="false" dt2D="false" dtr="false" t="normal">COUNTIF(R349:T349, "&gt;0")</f>
        <v>3</v>
      </c>
      <c r="W349" s="4" t="n">
        <f aca="false" ca="false" dt2D="false" dtr="false" t="normal">+U349+V349</f>
        <v>4</v>
      </c>
    </row>
    <row customFormat="true" customHeight="true" ht="12.75" outlineLevel="0" r="350" s="0">
      <c r="A350" s="49" t="n">
        <f aca="false" ca="false" dt2D="false" dtr="false" t="normal">+A349+1</f>
        <v>336</v>
      </c>
      <c r="B350" s="49" t="n">
        <f aca="false" ca="false" dt2D="false" dtr="false" t="normal">+B349+1</f>
        <v>107</v>
      </c>
      <c r="C350" s="50" t="s">
        <v>68</v>
      </c>
      <c r="D350" s="49" t="s">
        <v>471</v>
      </c>
      <c r="E350" s="58" t="n">
        <f aca="false" ca="true" dt2D="false" dtr="false" t="normal">SUBTOTAL(9, F350:T350)</f>
        <v>4328034.58</v>
      </c>
      <c r="F350" s="58" t="n"/>
      <c r="G350" s="58" t="n"/>
      <c r="H350" s="58" t="n"/>
      <c r="I350" s="58" t="n"/>
      <c r="J350" s="58" t="n"/>
      <c r="K350" s="58" t="n"/>
      <c r="L350" s="58" t="n">
        <v>0</v>
      </c>
      <c r="M350" s="58" t="n"/>
      <c r="N350" s="58" t="n">
        <v>3811873.17</v>
      </c>
      <c r="O350" s="58" t="n"/>
      <c r="P350" s="58" t="n"/>
      <c r="Q350" s="58" t="n"/>
      <c r="R350" s="58" t="n">
        <v>389523.11</v>
      </c>
      <c r="S350" s="58" t="n">
        <v>43280.35</v>
      </c>
      <c r="T350" s="58" t="n">
        <v>83357.95</v>
      </c>
      <c r="U350" s="4" t="n">
        <f aca="false" ca="false" dt2D="false" dtr="false" t="normal">COUNTIF(F350:Q350, "&gt;0")</f>
        <v>1</v>
      </c>
      <c r="V350" s="4" t="n">
        <f aca="false" ca="false" dt2D="false" dtr="false" t="normal">COUNTIF(R350:T350, "&gt;0")</f>
        <v>3</v>
      </c>
      <c r="W350" s="4" t="n">
        <f aca="false" ca="false" dt2D="false" dtr="false" t="normal">+U350+V350</f>
        <v>4</v>
      </c>
    </row>
    <row customFormat="true" customHeight="true" ht="12.75" outlineLevel="0" r="351" s="0">
      <c r="A351" s="49" t="n">
        <f aca="false" ca="false" dt2D="false" dtr="false" t="normal">+A350+1</f>
        <v>337</v>
      </c>
      <c r="B351" s="49" t="n">
        <f aca="false" ca="false" dt2D="false" dtr="false" t="normal">+B350+1</f>
        <v>108</v>
      </c>
      <c r="C351" s="50" t="s">
        <v>68</v>
      </c>
      <c r="D351" s="49" t="s">
        <v>472</v>
      </c>
      <c r="E351" s="58" t="n">
        <f aca="false" ca="true" dt2D="false" dtr="false" t="normal">SUBTOTAL(9, F351:T351)</f>
        <v>2414614.4</v>
      </c>
      <c r="F351" s="58" t="n"/>
      <c r="G351" s="58" t="n"/>
      <c r="H351" s="58" t="n">
        <v>2103018.07</v>
      </c>
      <c r="I351" s="58" t="n"/>
      <c r="J351" s="58" t="n"/>
      <c r="K351" s="58" t="n"/>
      <c r="L351" s="58" t="n">
        <v>0</v>
      </c>
      <c r="M351" s="58" t="n"/>
      <c r="N351" s="58" t="n"/>
      <c r="O351" s="58" t="n"/>
      <c r="P351" s="58" t="n"/>
      <c r="Q351" s="58" t="n"/>
      <c r="R351" s="58" t="n">
        <v>241461.44</v>
      </c>
      <c r="S351" s="58" t="n">
        <v>24146.14</v>
      </c>
      <c r="T351" s="58" t="n">
        <v>45988.75</v>
      </c>
      <c r="U351" s="4" t="n">
        <f aca="false" ca="false" dt2D="false" dtr="false" t="normal">COUNTIF(F351:Q351, "&gt;0")</f>
        <v>1</v>
      </c>
      <c r="V351" s="4" t="n">
        <f aca="false" ca="false" dt2D="false" dtr="false" t="normal">COUNTIF(R351:T351, "&gt;0")</f>
        <v>3</v>
      </c>
      <c r="W351" s="4" t="n">
        <f aca="false" ca="false" dt2D="false" dtr="false" t="normal">+U351+V351</f>
        <v>4</v>
      </c>
    </row>
    <row customFormat="true" customHeight="true" ht="12.75" outlineLevel="0" r="352" s="0">
      <c r="A352" s="49" t="n">
        <f aca="false" ca="false" dt2D="false" dtr="false" t="normal">+A351+1</f>
        <v>338</v>
      </c>
      <c r="B352" s="49" t="n">
        <f aca="false" ca="false" dt2D="false" dtr="false" t="normal">+B351+1</f>
        <v>109</v>
      </c>
      <c r="C352" s="50" t="s">
        <v>68</v>
      </c>
      <c r="D352" s="49" t="s">
        <v>473</v>
      </c>
      <c r="E352" s="58" t="n">
        <f aca="false" ca="true" dt2D="false" dtr="false" t="normal">SUBTOTAL(9, F352:T352)</f>
        <v>79932544.1</v>
      </c>
      <c r="F352" s="58" t="n">
        <v>34248276.68</v>
      </c>
      <c r="G352" s="58" t="n">
        <v>13702532.25</v>
      </c>
      <c r="H352" s="58" t="n"/>
      <c r="I352" s="58" t="n">
        <v>6467596.09</v>
      </c>
      <c r="J352" s="58" t="n"/>
      <c r="K352" s="58" t="n"/>
      <c r="L352" s="58" t="n">
        <v>0</v>
      </c>
      <c r="M352" s="58" t="n"/>
      <c r="N352" s="58" t="n"/>
      <c r="O352" s="58" t="n"/>
      <c r="P352" s="58" t="n"/>
      <c r="Q352" s="58" t="n"/>
      <c r="R352" s="58" t="n">
        <v>19641185.62</v>
      </c>
      <c r="S352" s="58" t="n">
        <v>2017980.77</v>
      </c>
      <c r="T352" s="58" t="n">
        <v>3854972.69</v>
      </c>
      <c r="U352" s="4" t="n">
        <f aca="false" ca="false" dt2D="false" dtr="false" t="normal">COUNTIF(F352:Q352, "&gt;0")</f>
        <v>3</v>
      </c>
      <c r="V352" s="4" t="n">
        <f aca="false" ca="false" dt2D="false" dtr="false" t="normal">COUNTIF(R352:T352, "&gt;0")</f>
        <v>3</v>
      </c>
      <c r="W352" s="4" t="n">
        <f aca="false" ca="false" dt2D="false" dtr="false" t="normal">+U352+V352</f>
        <v>6</v>
      </c>
    </row>
    <row customFormat="true" customHeight="true" ht="12.75" outlineLevel="0" r="353" s="0">
      <c r="A353" s="49" t="n">
        <f aca="false" ca="false" dt2D="false" dtr="false" t="normal">+A352+1</f>
        <v>339</v>
      </c>
      <c r="B353" s="49" t="n">
        <f aca="false" ca="false" dt2D="false" dtr="false" t="normal">+B352+1</f>
        <v>110</v>
      </c>
      <c r="C353" s="50" t="s">
        <v>68</v>
      </c>
      <c r="D353" s="49" t="s">
        <v>474</v>
      </c>
      <c r="E353" s="58" t="n">
        <f aca="false" ca="true" dt2D="false" dtr="false" t="normal">SUBTOTAL(9, F353:T353)</f>
        <v>17643015.55</v>
      </c>
      <c r="F353" s="58" t="n">
        <v>8221387.42</v>
      </c>
      <c r="G353" s="58" t="n">
        <v>3289328.31</v>
      </c>
      <c r="H353" s="58" t="n">
        <v>2429506.72</v>
      </c>
      <c r="I353" s="58" t="n">
        <v>1552563.17</v>
      </c>
      <c r="J353" s="58" t="n"/>
      <c r="K353" s="58" t="n"/>
      <c r="L353" s="58" t="n">
        <v>0</v>
      </c>
      <c r="M353" s="58" t="n"/>
      <c r="N353" s="58" t="n"/>
      <c r="O353" s="58" t="n"/>
      <c r="P353" s="58" t="n"/>
      <c r="Q353" s="58" t="n"/>
      <c r="R353" s="58" t="n">
        <v>1635003.93</v>
      </c>
      <c r="S353" s="58" t="n">
        <v>176430.16</v>
      </c>
      <c r="T353" s="58" t="n">
        <v>338795.84</v>
      </c>
      <c r="U353" s="4" t="n">
        <f aca="false" ca="false" dt2D="false" dtr="false" t="normal">COUNTIF(F353:Q353, "&gt;0")</f>
        <v>4</v>
      </c>
      <c r="V353" s="4" t="n">
        <f aca="false" ca="false" dt2D="false" dtr="false" t="normal">COUNTIF(R353:T353, "&gt;0")</f>
        <v>3</v>
      </c>
      <c r="W353" s="4" t="n">
        <f aca="false" ca="false" dt2D="false" dtr="false" t="normal">+U353+V353</f>
        <v>7</v>
      </c>
    </row>
    <row customFormat="true" customHeight="true" ht="12.75" outlineLevel="0" r="354" s="0">
      <c r="A354" s="49" t="n">
        <f aca="false" ca="false" dt2D="false" dtr="false" t="normal">+A353+1</f>
        <v>340</v>
      </c>
      <c r="B354" s="49" t="n">
        <f aca="false" ca="false" dt2D="false" dtr="false" t="normal">+B353+1</f>
        <v>111</v>
      </c>
      <c r="C354" s="50" t="s">
        <v>68</v>
      </c>
      <c r="D354" s="49" t="s">
        <v>475</v>
      </c>
      <c r="E354" s="58" t="n">
        <f aca="false" ca="true" dt2D="false" dtr="false" t="normal">SUBTOTAL(9, F354:T354)</f>
        <v>13345266.9</v>
      </c>
      <c r="F354" s="58" t="n"/>
      <c r="G354" s="58" t="n">
        <v>3043056.25</v>
      </c>
      <c r="H354" s="58" t="n"/>
      <c r="I354" s="58" t="n"/>
      <c r="J354" s="58" t="n"/>
      <c r="K354" s="58" t="n"/>
      <c r="L354" s="58" t="n">
        <v>0</v>
      </c>
      <c r="M354" s="58" t="n"/>
      <c r="N354" s="58" t="n">
        <v>3328607.71</v>
      </c>
      <c r="O354" s="58" t="n">
        <v>5288434.16</v>
      </c>
      <c r="P354" s="58" t="n"/>
      <c r="Q354" s="58" t="n"/>
      <c r="R354" s="58" t="n">
        <v>1296733.38</v>
      </c>
      <c r="S354" s="58" t="n">
        <v>133452.67</v>
      </c>
      <c r="T354" s="58" t="n">
        <v>254982.73</v>
      </c>
      <c r="U354" s="4" t="n">
        <f aca="false" ca="false" dt2D="false" dtr="false" t="normal">COUNTIF(F354:Q354, "&gt;0")</f>
        <v>3</v>
      </c>
      <c r="V354" s="4" t="n">
        <f aca="false" ca="false" dt2D="false" dtr="false" t="normal">COUNTIF(R354:T354, "&gt;0")</f>
        <v>3</v>
      </c>
      <c r="W354" s="4" t="n">
        <f aca="false" ca="false" dt2D="false" dtr="false" t="normal">+U354+V354</f>
        <v>6</v>
      </c>
    </row>
    <row customFormat="true" customHeight="true" ht="12.75" outlineLevel="0" r="355" s="0">
      <c r="A355" s="49" t="n">
        <f aca="false" ca="false" dt2D="false" dtr="false" t="normal">+A354+1</f>
        <v>341</v>
      </c>
      <c r="B355" s="49" t="n">
        <f aca="false" ca="false" dt2D="false" dtr="false" t="normal">+B354+1</f>
        <v>112</v>
      </c>
      <c r="C355" s="50" t="s">
        <v>68</v>
      </c>
      <c r="D355" s="49" t="s">
        <v>476</v>
      </c>
      <c r="E355" s="58" t="n">
        <f aca="false" ca="true" dt2D="false" dtr="false" t="normal">SUBTOTAL(9, F355:T355)</f>
        <v>13693227.879999999</v>
      </c>
      <c r="F355" s="58" t="n">
        <v>6989461.66</v>
      </c>
      <c r="G355" s="58" t="n"/>
      <c r="H355" s="58" t="n">
        <v>2065459.66</v>
      </c>
      <c r="I355" s="58" t="n"/>
      <c r="J355" s="58" t="n"/>
      <c r="K355" s="58" t="n"/>
      <c r="L355" s="58" t="n">
        <v>0</v>
      </c>
      <c r="M355" s="58" t="n"/>
      <c r="N355" s="58" t="n">
        <v>3058852.06</v>
      </c>
      <c r="O355" s="58" t="n"/>
      <c r="P355" s="58" t="n"/>
      <c r="Q355" s="58" t="n"/>
      <c r="R355" s="58" t="n">
        <v>1177618.53</v>
      </c>
      <c r="S355" s="58" t="n">
        <v>136932.28</v>
      </c>
      <c r="T355" s="58" t="n">
        <v>264903.69</v>
      </c>
      <c r="U355" s="4" t="n">
        <f aca="false" ca="false" dt2D="false" dtr="false" t="normal">COUNTIF(F355:Q355, "&gt;0")</f>
        <v>3</v>
      </c>
      <c r="V355" s="4" t="n">
        <f aca="false" ca="false" dt2D="false" dtr="false" t="normal">COUNTIF(R355:T355, "&gt;0")</f>
        <v>3</v>
      </c>
      <c r="W355" s="4" t="n">
        <f aca="false" ca="false" dt2D="false" dtr="false" t="normal">+U355+V355</f>
        <v>6</v>
      </c>
    </row>
    <row customFormat="true" customHeight="true" ht="12.75" outlineLevel="0" r="356" s="0">
      <c r="A356" s="49" t="n">
        <f aca="false" ca="false" dt2D="false" dtr="false" t="normal">+A355+1</f>
        <v>342</v>
      </c>
      <c r="B356" s="49" t="n">
        <f aca="false" ca="false" dt2D="false" dtr="false" t="normal">+B355+1</f>
        <v>113</v>
      </c>
      <c r="C356" s="50" t="s">
        <v>68</v>
      </c>
      <c r="D356" s="49" t="s">
        <v>477</v>
      </c>
      <c r="E356" s="58" t="n">
        <f aca="false" ca="true" dt2D="false" dtr="false" t="normal">SUBTOTAL(9, F356:T356)</f>
        <v>8237213.36</v>
      </c>
      <c r="F356" s="58" t="n"/>
      <c r="G356" s="58" t="n"/>
      <c r="H356" s="58" t="n"/>
      <c r="I356" s="58" t="n"/>
      <c r="J356" s="58" t="n"/>
      <c r="K356" s="58" t="n"/>
      <c r="L356" s="58" t="n">
        <v>0</v>
      </c>
      <c r="M356" s="58" t="n"/>
      <c r="N356" s="58" t="n">
        <v>7254843.3</v>
      </c>
      <c r="O356" s="58" t="n"/>
      <c r="P356" s="58" t="n"/>
      <c r="Q356" s="58" t="n"/>
      <c r="R356" s="58" t="n">
        <v>741349.2</v>
      </c>
      <c r="S356" s="58" t="n">
        <v>82372.13</v>
      </c>
      <c r="T356" s="58" t="n">
        <v>158648.73</v>
      </c>
      <c r="U356" s="4" t="n">
        <f aca="false" ca="false" dt2D="false" dtr="false" t="normal">COUNTIF(F356:Q356, "&gt;0")</f>
        <v>1</v>
      </c>
      <c r="V356" s="4" t="n">
        <f aca="false" ca="false" dt2D="false" dtr="false" t="normal">COUNTIF(R356:T356, "&gt;0")</f>
        <v>3</v>
      </c>
      <c r="W356" s="4" t="n">
        <f aca="false" ca="false" dt2D="false" dtr="false" t="normal">+U356+V356</f>
        <v>4</v>
      </c>
    </row>
    <row customFormat="true" customHeight="true" ht="12.75" outlineLevel="0" r="357" s="0">
      <c r="A357" s="49" t="n">
        <f aca="false" ca="false" dt2D="false" dtr="false" t="normal">+A356+1</f>
        <v>343</v>
      </c>
      <c r="B357" s="49" t="n">
        <f aca="false" ca="false" dt2D="false" dtr="false" t="normal">+B356+1</f>
        <v>114</v>
      </c>
      <c r="C357" s="50" t="s">
        <v>68</v>
      </c>
      <c r="D357" s="49" t="s">
        <v>478</v>
      </c>
      <c r="E357" s="58" t="n">
        <f aca="false" ca="true" dt2D="false" dtr="false" t="normal">SUBTOTAL(9, F357:T357)</f>
        <v>21116512.21</v>
      </c>
      <c r="F357" s="58" t="n">
        <v>11310149.77</v>
      </c>
      <c r="G357" s="58" t="n"/>
      <c r="H357" s="58" t="n"/>
      <c r="I357" s="58" t="n"/>
      <c r="J357" s="58" t="n"/>
      <c r="K357" s="58" t="n"/>
      <c r="L357" s="58" t="n">
        <v>0</v>
      </c>
      <c r="M357" s="58" t="n"/>
      <c r="N357" s="58" t="n"/>
      <c r="O357" s="58" t="n">
        <v>6802352.86</v>
      </c>
      <c r="P357" s="58" t="n"/>
      <c r="Q357" s="58" t="n"/>
      <c r="R357" s="58" t="n">
        <v>2294198.48</v>
      </c>
      <c r="S357" s="58" t="n">
        <v>243348.6</v>
      </c>
      <c r="T357" s="58" t="n">
        <v>466462.5</v>
      </c>
      <c r="U357" s="4" t="n">
        <f aca="false" ca="false" dt2D="false" dtr="false" t="normal">COUNTIF(F357:Q357, "&gt;0")</f>
        <v>2</v>
      </c>
      <c r="V357" s="4" t="n">
        <f aca="false" ca="false" dt2D="false" dtr="false" t="normal">COUNTIF(R357:T357, "&gt;0")</f>
        <v>3</v>
      </c>
      <c r="W357" s="4" t="n">
        <f aca="false" ca="false" dt2D="false" dtr="false" t="normal">+U357+V357</f>
        <v>5</v>
      </c>
    </row>
    <row customFormat="true" customHeight="true" ht="12.75" outlineLevel="0" r="358" s="0">
      <c r="A358" s="49" t="n">
        <f aca="false" ca="false" dt2D="false" dtr="false" t="normal">+A357+1</f>
        <v>344</v>
      </c>
      <c r="B358" s="49" t="n">
        <f aca="false" ca="false" dt2D="false" dtr="false" t="normal">+B357+1</f>
        <v>115</v>
      </c>
      <c r="C358" s="50" t="s">
        <v>68</v>
      </c>
      <c r="D358" s="49" t="s">
        <v>479</v>
      </c>
      <c r="E358" s="58" t="n">
        <f aca="false" ca="true" dt2D="false" dtr="false" t="normal">SUBTOTAL(9, F358:T358)</f>
        <v>21910225.8</v>
      </c>
      <c r="F358" s="58" t="n">
        <v>12081850.84</v>
      </c>
      <c r="G358" s="58" t="n"/>
      <c r="H358" s="58" t="n"/>
      <c r="I358" s="58" t="n"/>
      <c r="J358" s="58" t="n"/>
      <c r="K358" s="58" t="n"/>
      <c r="L358" s="58" t="n">
        <v>0</v>
      </c>
      <c r="M358" s="58" t="n"/>
      <c r="N358" s="58" t="n"/>
      <c r="O358" s="58" t="n">
        <v>7266483.14</v>
      </c>
      <c r="P358" s="58" t="n"/>
      <c r="Q358" s="58" t="n"/>
      <c r="R358" s="58" t="n">
        <v>1919680.68</v>
      </c>
      <c r="S358" s="58" t="n">
        <v>219102.26</v>
      </c>
      <c r="T358" s="58" t="n">
        <v>423108.88</v>
      </c>
      <c r="U358" s="4" t="n">
        <f aca="false" ca="false" dt2D="false" dtr="false" t="normal">COUNTIF(F358:Q358, "&gt;0")</f>
        <v>2</v>
      </c>
      <c r="V358" s="4" t="n">
        <f aca="false" ca="false" dt2D="false" dtr="false" t="normal">COUNTIF(R358:T358, "&gt;0")</f>
        <v>3</v>
      </c>
      <c r="W358" s="4" t="n">
        <f aca="false" ca="false" dt2D="false" dtr="false" t="normal">+U358+V358</f>
        <v>5</v>
      </c>
    </row>
    <row customFormat="true" customHeight="true" ht="12.75" outlineLevel="0" r="359" s="0">
      <c r="A359" s="49" t="n">
        <f aca="false" ca="false" dt2D="false" dtr="false" t="normal">+A358+1</f>
        <v>345</v>
      </c>
      <c r="B359" s="49" t="n">
        <f aca="false" ca="false" dt2D="false" dtr="false" t="normal">+B358+1</f>
        <v>116</v>
      </c>
      <c r="C359" s="50" t="s">
        <v>68</v>
      </c>
      <c r="D359" s="49" t="s">
        <v>480</v>
      </c>
      <c r="E359" s="58" t="n">
        <f aca="false" ca="true" dt2D="false" dtr="false" t="normal">SUBTOTAL(9, F359:T359)</f>
        <v>12112974.34</v>
      </c>
      <c r="F359" s="58" t="n"/>
      <c r="G359" s="58" t="n"/>
      <c r="H359" s="58" t="n"/>
      <c r="I359" s="58" t="n"/>
      <c r="J359" s="58" t="n"/>
      <c r="K359" s="58" t="n"/>
      <c r="L359" s="58" t="n">
        <v>0</v>
      </c>
      <c r="M359" s="58" t="n"/>
      <c r="N359" s="58" t="n">
        <v>10668381.02</v>
      </c>
      <c r="O359" s="58" t="n"/>
      <c r="P359" s="58" t="n"/>
      <c r="Q359" s="58" t="n"/>
      <c r="R359" s="58" t="n">
        <v>1090167.69</v>
      </c>
      <c r="S359" s="58" t="n">
        <v>121129.74</v>
      </c>
      <c r="T359" s="58" t="n">
        <v>233295.89</v>
      </c>
      <c r="U359" s="4" t="n">
        <f aca="false" ca="false" dt2D="false" dtr="false" t="normal">COUNTIF(F359:Q359, "&gt;0")</f>
        <v>1</v>
      </c>
      <c r="V359" s="4" t="n">
        <f aca="false" ca="false" dt2D="false" dtr="false" t="normal">COUNTIF(R359:T359, "&gt;0")</f>
        <v>3</v>
      </c>
      <c r="W359" s="4" t="n">
        <f aca="false" ca="false" dt2D="false" dtr="false" t="normal">+U359+V359</f>
        <v>4</v>
      </c>
    </row>
    <row customFormat="true" customHeight="true" ht="12.75" outlineLevel="0" r="360" s="0">
      <c r="A360" s="49" t="n">
        <f aca="false" ca="false" dt2D="false" dtr="false" t="normal">+A359+1</f>
        <v>346</v>
      </c>
      <c r="B360" s="49" t="n">
        <f aca="false" ca="false" dt2D="false" dtr="false" t="normal">+B359+1</f>
        <v>117</v>
      </c>
      <c r="C360" s="50" t="s">
        <v>68</v>
      </c>
      <c r="D360" s="49" t="s">
        <v>481</v>
      </c>
      <c r="E360" s="58" t="n">
        <f aca="false" ca="true" dt2D="false" dtr="false" t="normal">SUBTOTAL(9, F360:T360)</f>
        <v>8704638.260000002</v>
      </c>
      <c r="F360" s="58" t="n"/>
      <c r="G360" s="58" t="n"/>
      <c r="H360" s="58" t="n"/>
      <c r="I360" s="58" t="n"/>
      <c r="J360" s="58" t="n"/>
      <c r="K360" s="58" t="n"/>
      <c r="L360" s="58" t="n">
        <v>0</v>
      </c>
      <c r="M360" s="58" t="n"/>
      <c r="N360" s="58" t="n">
        <v>7666523.11</v>
      </c>
      <c r="O360" s="58" t="n"/>
      <c r="P360" s="58" t="n"/>
      <c r="Q360" s="58" t="n"/>
      <c r="R360" s="58" t="n">
        <v>783417.44</v>
      </c>
      <c r="S360" s="58" t="n">
        <v>87046.38</v>
      </c>
      <c r="T360" s="58" t="n">
        <v>167651.33</v>
      </c>
      <c r="U360" s="4" t="n">
        <f aca="false" ca="false" dt2D="false" dtr="false" t="normal">COUNTIF(F360:Q360, "&gt;0")</f>
        <v>1</v>
      </c>
      <c r="V360" s="4" t="n">
        <f aca="false" ca="false" dt2D="false" dtr="false" t="normal">COUNTIF(R360:T360, "&gt;0")</f>
        <v>3</v>
      </c>
      <c r="W360" s="4" t="n">
        <f aca="false" ca="false" dt2D="false" dtr="false" t="normal">+U360+V360</f>
        <v>4</v>
      </c>
    </row>
    <row customFormat="true" customHeight="true" ht="12.75" outlineLevel="0" r="361" s="0">
      <c r="A361" s="49" t="n">
        <f aca="false" ca="false" dt2D="false" dtr="false" t="normal">+A360+1</f>
        <v>347</v>
      </c>
      <c r="B361" s="49" t="n">
        <f aca="false" ca="false" dt2D="false" dtr="false" t="normal">+B360+1</f>
        <v>118</v>
      </c>
      <c r="C361" s="50" t="s">
        <v>68</v>
      </c>
      <c r="D361" s="49" t="s">
        <v>482</v>
      </c>
      <c r="E361" s="58" t="n">
        <f aca="false" ca="true" dt2D="false" dtr="false" t="normal">SUBTOTAL(9, F361:T361)</f>
        <v>10908506.09</v>
      </c>
      <c r="F361" s="58" t="n"/>
      <c r="G361" s="58" t="n"/>
      <c r="H361" s="58" t="n">
        <v>2366769.03</v>
      </c>
      <c r="I361" s="58" t="n">
        <v>1512470.99</v>
      </c>
      <c r="J361" s="58" t="n"/>
      <c r="K361" s="58" t="n"/>
      <c r="L361" s="58" t="n">
        <v>0</v>
      </c>
      <c r="M361" s="58" t="n"/>
      <c r="N361" s="58" t="n"/>
      <c r="O361" s="58" t="n">
        <v>5568806.38</v>
      </c>
      <c r="P361" s="58" t="n"/>
      <c r="Q361" s="58" t="n"/>
      <c r="R361" s="58" t="n">
        <v>1144764.99</v>
      </c>
      <c r="S361" s="58" t="n">
        <v>109085.06</v>
      </c>
      <c r="T361" s="58" t="n">
        <v>206609.64</v>
      </c>
      <c r="U361" s="4" t="n">
        <f aca="false" ca="false" dt2D="false" dtr="false" t="normal">COUNTIF(F361:Q361, "&gt;0")</f>
        <v>3</v>
      </c>
      <c r="V361" s="4" t="n">
        <f aca="false" ca="false" dt2D="false" dtr="false" t="normal">COUNTIF(R361:T361, "&gt;0")</f>
        <v>3</v>
      </c>
      <c r="W361" s="4" t="n">
        <f aca="false" ca="false" dt2D="false" dtr="false" t="normal">+U361+V361</f>
        <v>6</v>
      </c>
    </row>
    <row customFormat="true" customHeight="true" ht="12.75" outlineLevel="0" r="362" s="0">
      <c r="A362" s="49" t="n">
        <f aca="false" ca="false" dt2D="false" dtr="false" t="normal">+A361+1</f>
        <v>348</v>
      </c>
      <c r="B362" s="49" t="n">
        <f aca="false" ca="false" dt2D="false" dtr="false" t="normal">+B361+1</f>
        <v>119</v>
      </c>
      <c r="C362" s="50" t="s">
        <v>68</v>
      </c>
      <c r="D362" s="49" t="s">
        <v>483</v>
      </c>
      <c r="E362" s="58" t="n">
        <f aca="false" ca="true" dt2D="false" dtr="false" t="normal">SUBTOTAL(9, F362:T362)</f>
        <v>6259007.52</v>
      </c>
      <c r="F362" s="58" t="n"/>
      <c r="G362" s="58" t="n"/>
      <c r="H362" s="58" t="n"/>
      <c r="I362" s="58" t="n"/>
      <c r="J362" s="58" t="n"/>
      <c r="K362" s="58" t="n"/>
      <c r="L362" s="58" t="n">
        <v>0</v>
      </c>
      <c r="M362" s="58" t="n"/>
      <c r="N362" s="58" t="n"/>
      <c r="O362" s="58" t="n">
        <v>5451307.63</v>
      </c>
      <c r="P362" s="58" t="n"/>
      <c r="Q362" s="58" t="n"/>
      <c r="R362" s="58" t="n">
        <v>625900.75</v>
      </c>
      <c r="S362" s="58" t="n">
        <v>62590.08</v>
      </c>
      <c r="T362" s="58" t="n">
        <v>119209.06</v>
      </c>
      <c r="U362" s="4" t="n">
        <f aca="false" ca="false" dt2D="false" dtr="false" t="normal">COUNTIF(F362:Q362, "&gt;0")</f>
        <v>1</v>
      </c>
      <c r="V362" s="4" t="n">
        <f aca="false" ca="false" dt2D="false" dtr="false" t="normal">COUNTIF(R362:T362, "&gt;0")</f>
        <v>3</v>
      </c>
      <c r="W362" s="4" t="n">
        <f aca="false" ca="false" dt2D="false" dtr="false" t="normal">+U362+V362</f>
        <v>4</v>
      </c>
    </row>
    <row customFormat="true" customHeight="true" ht="12.75" outlineLevel="0" r="363" s="0">
      <c r="A363" s="49" t="n">
        <f aca="false" ca="false" dt2D="false" dtr="false" t="normal">+A362+1</f>
        <v>349</v>
      </c>
      <c r="B363" s="49" t="n">
        <f aca="false" ca="false" dt2D="false" dtr="false" t="normal">+B362+1</f>
        <v>120</v>
      </c>
      <c r="C363" s="50" t="s">
        <v>68</v>
      </c>
      <c r="D363" s="49" t="s">
        <v>484</v>
      </c>
      <c r="E363" s="58" t="n">
        <f aca="false" ca="true" dt2D="false" dtr="false" t="normal">SUBTOTAL(9, F363:T363)</f>
        <v>2713480.1</v>
      </c>
      <c r="F363" s="58" t="n"/>
      <c r="G363" s="58" t="n"/>
      <c r="H363" s="58" t="n">
        <v>2363316.35</v>
      </c>
      <c r="I363" s="58" t="n"/>
      <c r="J363" s="58" t="n"/>
      <c r="K363" s="58" t="n"/>
      <c r="L363" s="58" t="n">
        <v>0</v>
      </c>
      <c r="M363" s="58" t="n"/>
      <c r="N363" s="58" t="n"/>
      <c r="O363" s="58" t="n"/>
      <c r="P363" s="58" t="n"/>
      <c r="Q363" s="58" t="n"/>
      <c r="R363" s="58" t="n">
        <v>271348.01</v>
      </c>
      <c r="S363" s="58" t="n">
        <v>27134.8</v>
      </c>
      <c r="T363" s="58" t="n">
        <v>51680.94</v>
      </c>
      <c r="U363" s="4" t="n">
        <f aca="false" ca="false" dt2D="false" dtr="false" t="normal">COUNTIF(F363:Q363, "&gt;0")</f>
        <v>1</v>
      </c>
      <c r="V363" s="4" t="n">
        <f aca="false" ca="false" dt2D="false" dtr="false" t="normal">COUNTIF(R363:T363, "&gt;0")</f>
        <v>3</v>
      </c>
      <c r="W363" s="4" t="n">
        <f aca="false" ca="false" dt2D="false" dtr="false" t="normal">+U363+V363</f>
        <v>4</v>
      </c>
    </row>
    <row customFormat="true" customHeight="true" ht="12.75" outlineLevel="0" r="364" s="0">
      <c r="A364" s="49" t="n">
        <f aca="false" ca="false" dt2D="false" dtr="false" t="normal">+A363+1</f>
        <v>350</v>
      </c>
      <c r="B364" s="49" t="n">
        <f aca="false" ca="false" dt2D="false" dtr="false" t="normal">+B363+1</f>
        <v>121</v>
      </c>
      <c r="C364" s="50" t="s">
        <v>68</v>
      </c>
      <c r="D364" s="49" t="s">
        <v>485</v>
      </c>
      <c r="E364" s="58" t="n">
        <f aca="false" ca="true" dt2D="false" dtr="false" t="normal">SUBTOTAL(9, F364:T364)</f>
        <v>9013130.38</v>
      </c>
      <c r="F364" s="58" t="n"/>
      <c r="G364" s="58" t="n"/>
      <c r="H364" s="58" t="n">
        <v>2341252.89</v>
      </c>
      <c r="I364" s="58" t="n"/>
      <c r="J364" s="58" t="n"/>
      <c r="K364" s="58" t="n"/>
      <c r="L364" s="58" t="n">
        <v>0</v>
      </c>
      <c r="M364" s="58" t="n"/>
      <c r="N364" s="58" t="n"/>
      <c r="O364" s="58" t="n">
        <v>5508769.07</v>
      </c>
      <c r="P364" s="58" t="n"/>
      <c r="Q364" s="58" t="n"/>
      <c r="R364" s="58" t="n">
        <v>901313.04</v>
      </c>
      <c r="S364" s="58" t="n">
        <v>90131.3</v>
      </c>
      <c r="T364" s="58" t="n">
        <v>171664.08</v>
      </c>
      <c r="U364" s="4" t="n">
        <f aca="false" ca="false" dt2D="false" dtr="false" t="normal">COUNTIF(F364:Q364, "&gt;0")</f>
        <v>2</v>
      </c>
      <c r="V364" s="4" t="n">
        <f aca="false" ca="false" dt2D="false" dtr="false" t="normal">COUNTIF(R364:T364, "&gt;0")</f>
        <v>3</v>
      </c>
      <c r="W364" s="4" t="n">
        <f aca="false" ca="false" dt2D="false" dtr="false" t="normal">+U364+V364</f>
        <v>5</v>
      </c>
    </row>
    <row customFormat="true" customHeight="true" ht="12.75" outlineLevel="0" r="365" s="0">
      <c r="A365" s="49" t="n">
        <f aca="false" ca="false" dt2D="false" dtr="false" t="normal">+A364+1</f>
        <v>351</v>
      </c>
      <c r="B365" s="49" t="n">
        <f aca="false" ca="false" dt2D="false" dtr="false" t="normal">+B364+1</f>
        <v>122</v>
      </c>
      <c r="C365" s="50" t="s">
        <v>68</v>
      </c>
      <c r="D365" s="49" t="s">
        <v>486</v>
      </c>
      <c r="E365" s="58" t="n">
        <f aca="false" ca="true" dt2D="false" dtr="false" t="normal">SUBTOTAL(9, F365:T365)</f>
        <v>10597496.13</v>
      </c>
      <c r="F365" s="58" t="n"/>
      <c r="G365" s="58" t="n"/>
      <c r="H365" s="58" t="n">
        <v>3031812.49</v>
      </c>
      <c r="I365" s="58" t="n"/>
      <c r="J365" s="58" t="n"/>
      <c r="K365" s="58" t="n"/>
      <c r="L365" s="58" t="n">
        <v>0</v>
      </c>
      <c r="M365" s="58" t="n"/>
      <c r="N365" s="58" t="n"/>
      <c r="O365" s="58" t="n">
        <v>6198119.16</v>
      </c>
      <c r="P365" s="58" t="n"/>
      <c r="Q365" s="58" t="n"/>
      <c r="R365" s="58" t="n">
        <v>1059749.61</v>
      </c>
      <c r="S365" s="58" t="n">
        <v>105974.96</v>
      </c>
      <c r="T365" s="58" t="n">
        <v>201839.91</v>
      </c>
      <c r="U365" s="4" t="n">
        <f aca="false" ca="false" dt2D="false" dtr="false" t="normal">COUNTIF(F365:Q365, "&gt;0")</f>
        <v>2</v>
      </c>
      <c r="V365" s="4" t="n">
        <f aca="false" ca="false" dt2D="false" dtr="false" t="normal">COUNTIF(R365:T365, "&gt;0")</f>
        <v>3</v>
      </c>
      <c r="W365" s="4" t="n">
        <f aca="false" ca="false" dt2D="false" dtr="false" t="normal">+U365+V365</f>
        <v>5</v>
      </c>
    </row>
    <row customFormat="true" customHeight="true" ht="12.75" outlineLevel="0" r="366" s="0">
      <c r="A366" s="49" t="n">
        <f aca="false" ca="false" dt2D="false" dtr="false" t="normal">+A365+1</f>
        <v>352</v>
      </c>
      <c r="B366" s="49" t="n">
        <f aca="false" ca="false" dt2D="false" dtr="false" t="normal">+B365+1</f>
        <v>123</v>
      </c>
      <c r="C366" s="50" t="s">
        <v>68</v>
      </c>
      <c r="D366" s="49" t="s">
        <v>487</v>
      </c>
      <c r="E366" s="58" t="n">
        <f aca="false" ca="true" dt2D="false" dtr="false" t="normal">SUBTOTAL(9, F366:T366)</f>
        <v>12463700.26</v>
      </c>
      <c r="F366" s="58" t="n"/>
      <c r="G366" s="58" t="n"/>
      <c r="H366" s="58" t="n">
        <v>3565710.39</v>
      </c>
      <c r="I366" s="58" t="n"/>
      <c r="J366" s="58" t="n"/>
      <c r="K366" s="58" t="n"/>
      <c r="L366" s="58" t="n">
        <v>0</v>
      </c>
      <c r="M366" s="58" t="n"/>
      <c r="N366" s="58" t="n"/>
      <c r="O366" s="58" t="n">
        <v>7289599.2</v>
      </c>
      <c r="P366" s="58" t="n"/>
      <c r="Q366" s="58" t="n"/>
      <c r="R366" s="58" t="n">
        <v>1246370.03</v>
      </c>
      <c r="S366" s="58" t="n">
        <v>124637</v>
      </c>
      <c r="T366" s="58" t="n">
        <v>237383.64</v>
      </c>
      <c r="U366" s="4" t="n">
        <f aca="false" ca="false" dt2D="false" dtr="false" t="normal">COUNTIF(F366:Q366, "&gt;0")</f>
        <v>2</v>
      </c>
      <c r="V366" s="4" t="n">
        <f aca="false" ca="false" dt2D="false" dtr="false" t="normal">COUNTIF(R366:T366, "&gt;0")</f>
        <v>3</v>
      </c>
      <c r="W366" s="4" t="n">
        <f aca="false" ca="false" dt2D="false" dtr="false" t="normal">+U366+V366</f>
        <v>5</v>
      </c>
    </row>
    <row customFormat="true" customHeight="true" ht="12.75" outlineLevel="0" r="367" s="0">
      <c r="A367" s="49" t="n">
        <f aca="false" ca="false" dt2D="false" dtr="false" t="normal">+A366+1</f>
        <v>353</v>
      </c>
      <c r="B367" s="49" t="n">
        <f aca="false" ca="false" dt2D="false" dtr="false" t="normal">+B366+1</f>
        <v>124</v>
      </c>
      <c r="C367" s="50" t="s">
        <v>68</v>
      </c>
      <c r="D367" s="49" t="s">
        <v>488</v>
      </c>
      <c r="E367" s="58" t="n">
        <f aca="false" ca="true" dt2D="false" dtr="false" t="normal">SUBTOTAL(9, F367:T367)</f>
        <v>11593940.55</v>
      </c>
      <c r="F367" s="58" t="n"/>
      <c r="G367" s="58" t="n"/>
      <c r="H367" s="58" t="n"/>
      <c r="I367" s="58" t="n">
        <v>1440789.38</v>
      </c>
      <c r="J367" s="58" t="n"/>
      <c r="K367" s="58" t="n"/>
      <c r="L367" s="58" t="n">
        <v>0</v>
      </c>
      <c r="M367" s="58" t="n"/>
      <c r="N367" s="58" t="n">
        <v>3338958.94</v>
      </c>
      <c r="O367" s="58" t="n">
        <v>5304880.02</v>
      </c>
      <c r="P367" s="58" t="n"/>
      <c r="Q367" s="58" t="n"/>
      <c r="R367" s="58" t="n">
        <v>1172842.4</v>
      </c>
      <c r="S367" s="58" t="n">
        <v>115939.41</v>
      </c>
      <c r="T367" s="58" t="n">
        <v>220530.4</v>
      </c>
      <c r="U367" s="4" t="n">
        <f aca="false" ca="false" dt2D="false" dtr="false" t="normal">COUNTIF(F367:Q367, "&gt;0")</f>
        <v>3</v>
      </c>
      <c r="V367" s="4" t="n">
        <f aca="false" ca="false" dt2D="false" dtr="false" t="normal">COUNTIF(R367:T367, "&gt;0")</f>
        <v>3</v>
      </c>
      <c r="W367" s="4" t="n">
        <f aca="false" ca="false" dt2D="false" dtr="false" t="normal">+U367+V367</f>
        <v>6</v>
      </c>
    </row>
    <row customFormat="true" customHeight="true" ht="12.75" outlineLevel="0" r="368" s="0">
      <c r="A368" s="49" t="n">
        <f aca="false" ca="false" dt2D="false" dtr="false" t="normal">+A367+1</f>
        <v>354</v>
      </c>
      <c r="B368" s="49" t="n">
        <f aca="false" ca="false" dt2D="false" dtr="false" t="normal">+B367+1</f>
        <v>125</v>
      </c>
      <c r="C368" s="50" t="s">
        <v>68</v>
      </c>
      <c r="D368" s="49" t="s">
        <v>489</v>
      </c>
      <c r="E368" s="58" t="n">
        <f aca="false" ca="true" dt2D="false" dtr="false" t="normal">SUBTOTAL(9, F368:T368)</f>
        <v>11296253.34</v>
      </c>
      <c r="F368" s="58" t="n"/>
      <c r="G368" s="58" t="n">
        <v>3049441.08</v>
      </c>
      <c r="H368" s="58" t="n"/>
      <c r="I368" s="58" t="n">
        <v>1439336.38</v>
      </c>
      <c r="J368" s="58" t="n"/>
      <c r="K368" s="58" t="n"/>
      <c r="L368" s="58" t="n">
        <v>0</v>
      </c>
      <c r="M368" s="58" t="n"/>
      <c r="N368" s="58" t="n"/>
      <c r="O368" s="58" t="n">
        <v>5299530.17</v>
      </c>
      <c r="P368" s="58" t="n"/>
      <c r="Q368" s="58" t="n"/>
      <c r="R368" s="58" t="n">
        <v>1180932.72</v>
      </c>
      <c r="S368" s="58" t="n">
        <v>112962.53</v>
      </c>
      <c r="T368" s="58" t="n">
        <v>214050.46</v>
      </c>
      <c r="U368" s="4" t="n">
        <f aca="false" ca="false" dt2D="false" dtr="false" t="normal">COUNTIF(F368:Q368, "&gt;0")</f>
        <v>3</v>
      </c>
      <c r="V368" s="4" t="n">
        <f aca="false" ca="false" dt2D="false" dtr="false" t="normal">COUNTIF(R368:T368, "&gt;0")</f>
        <v>3</v>
      </c>
      <c r="W368" s="4" t="n">
        <f aca="false" ca="false" dt2D="false" dtr="false" t="normal">+U368+V368</f>
        <v>6</v>
      </c>
    </row>
    <row customFormat="true" customHeight="true" ht="12.75" outlineLevel="0" r="369" s="0">
      <c r="A369" s="49" t="n">
        <f aca="false" ca="false" dt2D="false" dtr="false" t="normal">+A368+1</f>
        <v>355</v>
      </c>
      <c r="B369" s="49" t="n">
        <f aca="false" ca="false" dt2D="false" dtr="false" t="normal">+B368+1</f>
        <v>126</v>
      </c>
      <c r="C369" s="50" t="s">
        <v>68</v>
      </c>
      <c r="D369" s="49" t="s">
        <v>490</v>
      </c>
      <c r="E369" s="58" t="n">
        <f aca="false" ca="true" dt2D="false" dtr="false" t="normal">SUBTOTAL(9, F369:T369)</f>
        <v>8677269.539999997</v>
      </c>
      <c r="F369" s="58" t="n"/>
      <c r="G369" s="58" t="n"/>
      <c r="H369" s="58" t="n">
        <v>2254009.59</v>
      </c>
      <c r="I369" s="58" t="n"/>
      <c r="J369" s="58" t="n"/>
      <c r="K369" s="58" t="n"/>
      <c r="L369" s="58" t="n">
        <v>0</v>
      </c>
      <c r="M369" s="58" t="n"/>
      <c r="N369" s="58" t="n"/>
      <c r="O369" s="58" t="n">
        <v>5303493.02</v>
      </c>
      <c r="P369" s="58" t="n"/>
      <c r="Q369" s="58" t="n"/>
      <c r="R369" s="58" t="n">
        <v>867726.95</v>
      </c>
      <c r="S369" s="58" t="n">
        <v>86772.7</v>
      </c>
      <c r="T369" s="58" t="n">
        <v>165267.28</v>
      </c>
      <c r="U369" s="4" t="n">
        <f aca="false" ca="false" dt2D="false" dtr="false" t="normal">COUNTIF(F369:Q369, "&gt;0")</f>
        <v>2</v>
      </c>
      <c r="V369" s="4" t="n">
        <f aca="false" ca="false" dt2D="false" dtr="false" t="normal">COUNTIF(R369:T369, "&gt;0")</f>
        <v>3</v>
      </c>
      <c r="W369" s="4" t="n">
        <f aca="false" ca="false" dt2D="false" dtr="false" t="normal">+U369+V369</f>
        <v>5</v>
      </c>
    </row>
    <row customFormat="true" customHeight="true" ht="13.5" outlineLevel="0" r="370" s="0">
      <c r="A370" s="49" t="n">
        <f aca="false" ca="false" dt2D="false" dtr="false" t="normal">+A369+1</f>
        <v>356</v>
      </c>
      <c r="B370" s="49" t="n">
        <f aca="false" ca="false" dt2D="false" dtr="false" t="normal">+B369+1</f>
        <v>127</v>
      </c>
      <c r="C370" s="50" t="s">
        <v>68</v>
      </c>
      <c r="D370" s="49" t="s">
        <v>491</v>
      </c>
      <c r="E370" s="58" t="n">
        <f aca="false" ca="true" dt2D="false" dtr="false" t="normal">SUBTOTAL(9, F370:T370)</f>
        <v>1698352.6400000001</v>
      </c>
      <c r="F370" s="58" t="n"/>
      <c r="G370" s="58" t="n"/>
      <c r="H370" s="58" t="n"/>
      <c r="I370" s="58" t="n">
        <v>1429326.79</v>
      </c>
      <c r="J370" s="58" t="n"/>
      <c r="K370" s="58" t="n"/>
      <c r="L370" s="58" t="n">
        <v>0</v>
      </c>
      <c r="M370" s="58" t="n"/>
      <c r="N370" s="58" t="n"/>
      <c r="O370" s="58" t="n"/>
      <c r="P370" s="58" t="n"/>
      <c r="Q370" s="58" t="n"/>
      <c r="R370" s="58" t="n">
        <v>220785.84</v>
      </c>
      <c r="S370" s="58" t="n">
        <v>16983.53</v>
      </c>
      <c r="T370" s="58" t="n">
        <v>31256.48</v>
      </c>
      <c r="U370" s="4" t="n">
        <f aca="false" ca="false" dt2D="false" dtr="false" t="normal">COUNTIF(F370:Q370, "&gt;0")</f>
        <v>1</v>
      </c>
      <c r="V370" s="4" t="n">
        <f aca="false" ca="false" dt2D="false" dtr="false" t="normal">COUNTIF(R370:T370, "&gt;0")</f>
        <v>3</v>
      </c>
      <c r="W370" s="4" t="n">
        <f aca="false" ca="false" dt2D="false" dtr="false" t="normal">+U370+V370</f>
        <v>4</v>
      </c>
    </row>
    <row customFormat="true" customHeight="true" ht="13.5" outlineLevel="0" r="371" s="0">
      <c r="A371" s="49" t="n">
        <f aca="false" ca="false" dt2D="false" dtr="false" t="normal">+A370+1</f>
        <v>357</v>
      </c>
      <c r="B371" s="49" t="n">
        <f aca="false" ca="false" dt2D="false" dtr="false" t="normal">+B370+1</f>
        <v>128</v>
      </c>
      <c r="C371" s="50" t="s">
        <v>492</v>
      </c>
      <c r="D371" s="49" t="s">
        <v>493</v>
      </c>
      <c r="E371" s="58" t="n">
        <f aca="false" ca="true" dt2D="false" dtr="false" t="normal">SUBTOTAL(9, F371:T371)</f>
        <v>14070316.4</v>
      </c>
      <c r="F371" s="58" t="n"/>
      <c r="G371" s="58" t="n"/>
      <c r="H371" s="58" t="n"/>
      <c r="I371" s="58" t="n"/>
      <c r="J371" s="58" t="n"/>
      <c r="K371" s="58" t="n"/>
      <c r="L371" s="58" t="n"/>
      <c r="M371" s="58" t="n">
        <v>13495698.8</v>
      </c>
      <c r="N371" s="58" t="n"/>
      <c r="O371" s="58" t="n"/>
      <c r="P371" s="58" t="n"/>
      <c r="Q371" s="58" t="n"/>
      <c r="R371" s="58" t="n">
        <v>430963.2</v>
      </c>
      <c r="S371" s="58" t="n">
        <v>143654.4</v>
      </c>
      <c r="T371" s="58" t="n"/>
      <c r="U371" s="4" t="n">
        <f aca="false" ca="false" dt2D="false" dtr="false" t="normal">COUNTIF(F371:Q371, "&gt;0")</f>
        <v>1</v>
      </c>
      <c r="V371" s="4" t="n">
        <f aca="false" ca="false" dt2D="false" dtr="false" t="normal">COUNTIF(R371:T371, "&gt;0")</f>
        <v>2</v>
      </c>
      <c r="W371" s="4" t="n">
        <f aca="false" ca="false" dt2D="false" dtr="false" t="normal">+U371+V371</f>
        <v>3</v>
      </c>
    </row>
    <row customFormat="true" customHeight="true" ht="12.75" outlineLevel="0" r="372" s="0">
      <c r="A372" s="49" t="n">
        <f aca="false" ca="false" dt2D="false" dtr="false" t="normal">+A371+1</f>
        <v>358</v>
      </c>
      <c r="B372" s="49" t="n">
        <f aca="false" ca="false" dt2D="false" dtr="false" t="normal">+B371+1</f>
        <v>129</v>
      </c>
      <c r="C372" s="50" t="s">
        <v>68</v>
      </c>
      <c r="D372" s="49" t="s">
        <v>495</v>
      </c>
      <c r="E372" s="58" t="n">
        <f aca="false" ca="true" dt2D="false" dtr="false" t="normal">SUBTOTAL(9, F372:T372)</f>
        <v>8810253.809999999</v>
      </c>
      <c r="F372" s="58" t="n"/>
      <c r="G372" s="58" t="n"/>
      <c r="H372" s="58" t="n"/>
      <c r="I372" s="58" t="n"/>
      <c r="J372" s="58" t="n"/>
      <c r="K372" s="58" t="n"/>
      <c r="L372" s="58" t="n">
        <v>0</v>
      </c>
      <c r="M372" s="58" t="n"/>
      <c r="N372" s="58" t="n"/>
      <c r="O372" s="58" t="n">
        <v>7673325.8</v>
      </c>
      <c r="P372" s="58" t="n"/>
      <c r="Q372" s="58" t="n"/>
      <c r="R372" s="58" t="n">
        <v>881025.38</v>
      </c>
      <c r="S372" s="58" t="n">
        <v>88102.54</v>
      </c>
      <c r="T372" s="58" t="n">
        <v>167800.09</v>
      </c>
      <c r="U372" s="4" t="n">
        <f aca="false" ca="false" dt2D="false" dtr="false" t="normal">COUNTIF(F372:Q372, "&gt;0")</f>
        <v>1</v>
      </c>
      <c r="V372" s="4" t="n">
        <f aca="false" ca="false" dt2D="false" dtr="false" t="normal">COUNTIF(R372:T372, "&gt;0")</f>
        <v>3</v>
      </c>
      <c r="W372" s="4" t="n">
        <f aca="false" ca="false" dt2D="false" dtr="false" t="normal">+U372+V372</f>
        <v>4</v>
      </c>
    </row>
    <row customFormat="true" customHeight="true" ht="12.75" outlineLevel="0" r="373" s="0">
      <c r="A373" s="49" t="n">
        <f aca="false" ca="false" dt2D="false" dtr="false" t="normal">+A372+1</f>
        <v>359</v>
      </c>
      <c r="B373" s="49" t="n">
        <f aca="false" ca="false" dt2D="false" dtr="false" t="normal">+B372+1</f>
        <v>130</v>
      </c>
      <c r="C373" s="50" t="s">
        <v>68</v>
      </c>
      <c r="D373" s="49" t="s">
        <v>496</v>
      </c>
      <c r="E373" s="58" t="n">
        <f aca="false" ca="true" dt2D="false" dtr="false" t="normal">SUBTOTAL(9, F373:T373)</f>
        <v>12904544.455781639</v>
      </c>
      <c r="F373" s="58" t="n"/>
      <c r="G373" s="58" t="n"/>
      <c r="H373" s="58" t="n"/>
      <c r="I373" s="58" t="n"/>
      <c r="J373" s="58" t="n"/>
      <c r="K373" s="58" t="n"/>
      <c r="L373" s="58" t="n"/>
      <c r="M373" s="58" t="n"/>
      <c r="N373" s="58" t="n"/>
      <c r="O373" s="58" t="n"/>
      <c r="P373" s="58" t="n"/>
      <c r="Q373" s="58" t="n">
        <v>10887938</v>
      </c>
      <c r="R373" s="58" t="n">
        <v>1562703.5753</v>
      </c>
      <c r="S373" s="58" t="n">
        <v>156270.35753</v>
      </c>
      <c r="T373" s="58" t="n">
        <v>297632.522951638</v>
      </c>
      <c r="U373" s="4" t="n">
        <f aca="false" ca="false" dt2D="false" dtr="false" t="normal">COUNTIF(F373:Q373, "&gt;0")</f>
        <v>1</v>
      </c>
      <c r="V373" s="4" t="n">
        <f aca="false" ca="false" dt2D="false" dtr="false" t="normal">COUNTIF(R373:T373, "&gt;0")</f>
        <v>3</v>
      </c>
      <c r="W373" s="4" t="n">
        <f aca="false" ca="false" dt2D="false" dtr="false" t="normal">+U373+V373</f>
        <v>4</v>
      </c>
    </row>
    <row customFormat="true" customHeight="true" ht="12.75" outlineLevel="0" r="374" s="0">
      <c r="A374" s="49" t="n">
        <f aca="false" ca="false" dt2D="false" dtr="false" t="normal">+A373+1</f>
        <v>360</v>
      </c>
      <c r="B374" s="49" t="n">
        <f aca="false" ca="false" dt2D="false" dtr="false" t="normal">+B373+1</f>
        <v>131</v>
      </c>
      <c r="C374" s="50" t="s">
        <v>68</v>
      </c>
      <c r="D374" s="49" t="s">
        <v>497</v>
      </c>
      <c r="E374" s="58" t="n">
        <f aca="false" ca="true" dt2D="false" dtr="false" t="normal">SUBTOTAL(9, F374:T374)</f>
        <v>10112613.070000002</v>
      </c>
      <c r="F374" s="58" t="n"/>
      <c r="G374" s="58" t="n"/>
      <c r="H374" s="58" t="n"/>
      <c r="I374" s="58" t="n"/>
      <c r="J374" s="58" t="n"/>
      <c r="K374" s="58" t="n"/>
      <c r="L374" s="58" t="n">
        <v>0</v>
      </c>
      <c r="M374" s="58" t="n"/>
      <c r="N374" s="58" t="n"/>
      <c r="O374" s="58" t="n">
        <v>8807620.8</v>
      </c>
      <c r="P374" s="58" t="n"/>
      <c r="Q374" s="58" t="n"/>
      <c r="R374" s="58" t="n">
        <v>1011261.31</v>
      </c>
      <c r="S374" s="58" t="n">
        <v>101126.13</v>
      </c>
      <c r="T374" s="58" t="n">
        <v>192604.83</v>
      </c>
      <c r="U374" s="4" t="n">
        <f aca="false" ca="false" dt2D="false" dtr="false" t="normal">COUNTIF(F374:Q374, "&gt;0")</f>
        <v>1</v>
      </c>
      <c r="V374" s="4" t="n">
        <f aca="false" ca="false" dt2D="false" dtr="false" t="normal">COUNTIF(R374:T374, "&gt;0")</f>
        <v>3</v>
      </c>
      <c r="W374" s="4" t="n">
        <f aca="false" ca="false" dt2D="false" dtr="false" t="normal">+U374+V374</f>
        <v>4</v>
      </c>
    </row>
    <row customFormat="true" customHeight="true" ht="12.75" outlineLevel="0" r="375" s="0">
      <c r="A375" s="49" t="n">
        <f aca="false" ca="false" dt2D="false" dtr="false" t="normal">+A374+1</f>
        <v>361</v>
      </c>
      <c r="B375" s="49" t="n">
        <f aca="false" ca="false" dt2D="false" dtr="false" t="normal">+B374+1</f>
        <v>132</v>
      </c>
      <c r="C375" s="50" t="s">
        <v>68</v>
      </c>
      <c r="D375" s="49" t="s">
        <v>498</v>
      </c>
      <c r="E375" s="58" t="n">
        <f aca="false" ca="true" dt2D="false" dtr="false" t="normal">SUBTOTAL(9, F375:T375)</f>
        <v>12699105.82</v>
      </c>
      <c r="F375" s="58" t="n"/>
      <c r="G375" s="58" t="n"/>
      <c r="H375" s="58" t="n"/>
      <c r="I375" s="58" t="n"/>
      <c r="J375" s="58" t="n"/>
      <c r="K375" s="58" t="n"/>
      <c r="L375" s="58" t="n">
        <v>0</v>
      </c>
      <c r="M375" s="58" t="n"/>
      <c r="N375" s="58" t="n"/>
      <c r="O375" s="58" t="n">
        <v>11060337.01</v>
      </c>
      <c r="P375" s="58" t="n"/>
      <c r="Q375" s="58" t="n"/>
      <c r="R375" s="58" t="n">
        <v>1269910.58</v>
      </c>
      <c r="S375" s="58" t="n">
        <v>126991.06</v>
      </c>
      <c r="T375" s="58" t="n">
        <v>241867.17</v>
      </c>
      <c r="U375" s="4" t="n">
        <f aca="false" ca="false" dt2D="false" dtr="false" t="normal">COUNTIF(F375:Q375, "&gt;0")</f>
        <v>1</v>
      </c>
      <c r="V375" s="4" t="n">
        <f aca="false" ca="false" dt2D="false" dtr="false" t="normal">COUNTIF(R375:T375, "&gt;0")</f>
        <v>3</v>
      </c>
      <c r="W375" s="4" t="n">
        <f aca="false" ca="false" dt2D="false" dtr="false" t="normal">+U375+V375</f>
        <v>4</v>
      </c>
    </row>
    <row customFormat="true" customHeight="true" ht="12.75" outlineLevel="0" r="376" s="0">
      <c r="A376" s="49" t="n">
        <f aca="false" ca="false" dt2D="false" dtr="false" t="normal">+A375+1</f>
        <v>362</v>
      </c>
      <c r="B376" s="49" t="n">
        <f aca="false" ca="false" dt2D="false" dtr="false" t="normal">+B375+1</f>
        <v>133</v>
      </c>
      <c r="C376" s="50" t="s">
        <v>68</v>
      </c>
      <c r="D376" s="49" t="s">
        <v>499</v>
      </c>
      <c r="E376" s="58" t="n">
        <f aca="false" ca="true" dt2D="false" dtr="false" t="normal">SUBTOTAL(9, F376:T376)</f>
        <v>2613572.8</v>
      </c>
      <c r="F376" s="58" t="n"/>
      <c r="G376" s="58" t="n"/>
      <c r="H376" s="58" t="n">
        <v>934911.71</v>
      </c>
      <c r="I376" s="58" t="n"/>
      <c r="J376" s="58" t="n"/>
      <c r="K376" s="58" t="n"/>
      <c r="L376" s="58" t="n">
        <v>0</v>
      </c>
      <c r="M376" s="58" t="n"/>
      <c r="N376" s="58" t="n"/>
      <c r="O376" s="58" t="n"/>
      <c r="P376" s="58" t="n"/>
      <c r="Q376" s="58" t="n"/>
      <c r="R376" s="58" t="n">
        <v>1281471.72</v>
      </c>
      <c r="S376" s="58" t="n">
        <v>136154.96</v>
      </c>
      <c r="T376" s="58" t="n">
        <v>261034.41</v>
      </c>
      <c r="U376" s="4" t="n">
        <f aca="false" ca="false" dt2D="false" dtr="false" t="normal">COUNTIF(F376:Q376, "&gt;0")</f>
        <v>1</v>
      </c>
      <c r="V376" s="4" t="n">
        <f aca="false" ca="false" dt2D="false" dtr="false" t="normal">COUNTIF(R376:T376, "&gt;0")</f>
        <v>3</v>
      </c>
      <c r="W376" s="4" t="n">
        <f aca="false" ca="false" dt2D="false" dtr="false" t="normal">+U376+V376</f>
        <v>4</v>
      </c>
    </row>
    <row customFormat="true" customHeight="true" ht="12.75" outlineLevel="0" r="377" s="0">
      <c r="A377" s="49" t="n">
        <f aca="false" ca="false" dt2D="false" dtr="false" t="normal">+A376+1</f>
        <v>363</v>
      </c>
      <c r="B377" s="49" t="n">
        <f aca="false" ca="false" dt2D="false" dtr="false" t="normal">+B376+1</f>
        <v>134</v>
      </c>
      <c r="C377" s="50" t="s">
        <v>68</v>
      </c>
      <c r="D377" s="49" t="s">
        <v>500</v>
      </c>
      <c r="E377" s="58" t="n">
        <f aca="false" ca="true" dt2D="false" dtr="false" t="normal">SUBTOTAL(9, F377:T377)</f>
        <v>6989187.25</v>
      </c>
      <c r="F377" s="58" t="n"/>
      <c r="G377" s="58" t="n"/>
      <c r="H377" s="58" t="n">
        <v>2500130.46</v>
      </c>
      <c r="I377" s="58" t="n"/>
      <c r="J377" s="58" t="n"/>
      <c r="K377" s="58" t="n"/>
      <c r="L377" s="58" t="n">
        <v>0</v>
      </c>
      <c r="M377" s="58" t="n"/>
      <c r="N377" s="58" t="n"/>
      <c r="O377" s="58" t="n"/>
      <c r="P377" s="58" t="n"/>
      <c r="Q377" s="58" t="n"/>
      <c r="R377" s="58" t="n">
        <v>3426897.39</v>
      </c>
      <c r="S377" s="58" t="n">
        <v>364104.09</v>
      </c>
      <c r="T377" s="58" t="n">
        <v>698055.31</v>
      </c>
      <c r="U377" s="4" t="n">
        <f aca="false" ca="false" dt2D="false" dtr="false" t="normal">COUNTIF(F377:Q377, "&gt;0")</f>
        <v>1</v>
      </c>
      <c r="V377" s="4" t="n">
        <f aca="false" ca="false" dt2D="false" dtr="false" t="normal">COUNTIF(R377:T377, "&gt;0")</f>
        <v>3</v>
      </c>
      <c r="W377" s="4" t="n">
        <f aca="false" ca="false" dt2D="false" dtr="false" t="normal">+U377+V377</f>
        <v>4</v>
      </c>
    </row>
    <row customFormat="true" customHeight="true" ht="12.75" outlineLevel="0" r="378" s="0">
      <c r="A378" s="49" t="n">
        <f aca="false" ca="false" dt2D="false" dtr="false" t="normal">+A377+1</f>
        <v>364</v>
      </c>
      <c r="B378" s="49" t="n">
        <f aca="false" ca="false" dt2D="false" dtr="false" t="normal">+B377+1</f>
        <v>135</v>
      </c>
      <c r="C378" s="50" t="s">
        <v>68</v>
      </c>
      <c r="D378" s="49" t="s">
        <v>501</v>
      </c>
      <c r="E378" s="58" t="n">
        <f aca="false" ca="true" dt2D="false" dtr="false" t="normal">SUBTOTAL(9, F378:T378)</f>
        <v>16964958.319999997</v>
      </c>
      <c r="F378" s="58" t="n">
        <v>8235920.89</v>
      </c>
      <c r="G378" s="58" t="n"/>
      <c r="H378" s="58" t="n"/>
      <c r="I378" s="58" t="n"/>
      <c r="J378" s="58" t="n"/>
      <c r="K378" s="58" t="n"/>
      <c r="L378" s="58" t="n">
        <v>0</v>
      </c>
      <c r="M378" s="58" t="n"/>
      <c r="N378" s="58" t="n"/>
      <c r="O378" s="58" t="n">
        <v>5726528.12</v>
      </c>
      <c r="P378" s="58" t="n"/>
      <c r="Q378" s="58" t="n"/>
      <c r="R378" s="58" t="n">
        <v>2295394.87</v>
      </c>
      <c r="S378" s="58" t="n">
        <v>242492.11</v>
      </c>
      <c r="T378" s="58" t="n">
        <v>464622.33</v>
      </c>
      <c r="U378" s="4" t="n">
        <f aca="false" ca="false" dt2D="false" dtr="false" t="normal">COUNTIF(F378:Q378, "&gt;0")</f>
        <v>2</v>
      </c>
      <c r="V378" s="4" t="n">
        <f aca="false" ca="false" dt2D="false" dtr="false" t="normal">COUNTIF(R378:T378, "&gt;0")</f>
        <v>3</v>
      </c>
      <c r="W378" s="4" t="n">
        <f aca="false" ca="false" dt2D="false" dtr="false" t="normal">+U378+V378</f>
        <v>5</v>
      </c>
    </row>
    <row customFormat="true" customHeight="true" ht="12.75" outlineLevel="0" r="379" s="0">
      <c r="A379" s="49" t="n">
        <f aca="false" ca="false" dt2D="false" dtr="false" t="normal">+A378+1</f>
        <v>365</v>
      </c>
      <c r="B379" s="49" t="n">
        <f aca="false" ca="false" dt2D="false" dtr="false" t="normal">+B378+1</f>
        <v>136</v>
      </c>
      <c r="C379" s="50" t="s">
        <v>68</v>
      </c>
      <c r="D379" s="49" t="s">
        <v>502</v>
      </c>
      <c r="E379" s="58" t="n">
        <f aca="false" ca="true" dt2D="false" dtr="false" t="normal">SUBTOTAL(9, F379:T379)</f>
        <v>14802190.389999999</v>
      </c>
      <c r="F379" s="58" t="n">
        <v>7999110.74</v>
      </c>
      <c r="G379" s="58" t="n">
        <v>3200396.73</v>
      </c>
      <c r="H379" s="58" t="n"/>
      <c r="I379" s="58" t="n">
        <v>1510587.46</v>
      </c>
      <c r="J379" s="58" t="n"/>
      <c r="K379" s="58" t="n"/>
      <c r="L379" s="58" t="n">
        <v>0</v>
      </c>
      <c r="M379" s="58" t="n"/>
      <c r="N379" s="58" t="n"/>
      <c r="O379" s="58" t="n"/>
      <c r="P379" s="58" t="n"/>
      <c r="Q379" s="58" t="n"/>
      <c r="R379" s="58" t="n">
        <v>1590799.32</v>
      </c>
      <c r="S379" s="58" t="n">
        <v>171660.12</v>
      </c>
      <c r="T379" s="58" t="n">
        <v>329636.02</v>
      </c>
      <c r="U379" s="4" t="n">
        <f aca="false" ca="false" dt2D="false" dtr="false" t="normal">COUNTIF(F379:Q379, "&gt;0")</f>
        <v>3</v>
      </c>
      <c r="V379" s="4" t="n">
        <f aca="false" ca="false" dt2D="false" dtr="false" t="normal">COUNTIF(R379:T379, "&gt;0")</f>
        <v>3</v>
      </c>
      <c r="W379" s="4" t="n">
        <f aca="false" ca="false" dt2D="false" dtr="false" t="normal">+U379+V379</f>
        <v>6</v>
      </c>
    </row>
    <row customFormat="true" customHeight="true" ht="12.75" outlineLevel="0" r="380" s="0">
      <c r="A380" s="49" t="n">
        <f aca="false" ca="false" dt2D="false" dtr="false" t="normal">+A379+1</f>
        <v>366</v>
      </c>
      <c r="B380" s="49" t="n">
        <f aca="false" ca="false" dt2D="false" dtr="false" t="normal">+B379+1</f>
        <v>137</v>
      </c>
      <c r="C380" s="50" t="s">
        <v>68</v>
      </c>
      <c r="D380" s="49" t="s">
        <v>503</v>
      </c>
      <c r="E380" s="58" t="n">
        <f aca="false" ca="true" dt2D="false" dtr="false" t="normal">SUBTOTAL(9, F380:T380)</f>
        <v>13240785.7</v>
      </c>
      <c r="F380" s="58" t="n"/>
      <c r="G380" s="58" t="n"/>
      <c r="H380" s="58" t="n"/>
      <c r="I380" s="58" t="n"/>
      <c r="J380" s="58" t="n"/>
      <c r="K380" s="58" t="n"/>
      <c r="L380" s="58" t="n">
        <v>0</v>
      </c>
      <c r="M380" s="58" t="n"/>
      <c r="N380" s="58" t="n"/>
      <c r="O380" s="58" t="n">
        <v>11532115.27</v>
      </c>
      <c r="P380" s="58" t="n"/>
      <c r="Q380" s="58" t="n"/>
      <c r="R380" s="58" t="n">
        <v>1324078.57</v>
      </c>
      <c r="S380" s="58" t="n">
        <v>132407.86</v>
      </c>
      <c r="T380" s="58" t="n">
        <v>252184</v>
      </c>
      <c r="U380" s="4" t="n">
        <f aca="false" ca="false" dt2D="false" dtr="false" t="normal">COUNTIF(F380:Q380, "&gt;0")</f>
        <v>1</v>
      </c>
      <c r="V380" s="4" t="n">
        <f aca="false" ca="false" dt2D="false" dtr="false" t="normal">COUNTIF(R380:T380, "&gt;0")</f>
        <v>3</v>
      </c>
      <c r="W380" s="4" t="n">
        <f aca="false" ca="false" dt2D="false" dtr="false" t="normal">+U380+V380</f>
        <v>4</v>
      </c>
    </row>
    <row customFormat="true" customHeight="true" ht="12.75" outlineLevel="0" r="381" s="0">
      <c r="A381" s="49" t="n">
        <f aca="false" ca="false" dt2D="false" dtr="false" t="normal">+A380+1</f>
        <v>367</v>
      </c>
      <c r="B381" s="49" t="n">
        <f aca="false" ca="false" dt2D="false" dtr="false" t="normal">+B380+1</f>
        <v>138</v>
      </c>
      <c r="C381" s="50" t="s">
        <v>68</v>
      </c>
      <c r="D381" s="49" t="s">
        <v>504</v>
      </c>
      <c r="E381" s="58" t="n">
        <f aca="false" ca="true" dt2D="false" dtr="false" t="normal">SUBTOTAL(9, F381:T381)</f>
        <v>10664898.31</v>
      </c>
      <c r="F381" s="58" t="n"/>
      <c r="G381" s="58" t="n"/>
      <c r="H381" s="58" t="n"/>
      <c r="I381" s="58" t="n"/>
      <c r="J381" s="58" t="n"/>
      <c r="K381" s="58" t="n"/>
      <c r="L381" s="58" t="n">
        <v>0</v>
      </c>
      <c r="M381" s="58" t="n"/>
      <c r="N381" s="58" t="n"/>
      <c r="O381" s="58" t="n">
        <v>9288635.85</v>
      </c>
      <c r="P381" s="58" t="n"/>
      <c r="Q381" s="58" t="n"/>
      <c r="R381" s="58" t="n">
        <v>1066489.83</v>
      </c>
      <c r="S381" s="58" t="n">
        <v>106648.98</v>
      </c>
      <c r="T381" s="58" t="n">
        <v>203123.65</v>
      </c>
      <c r="U381" s="4" t="n">
        <f aca="false" ca="false" dt2D="false" dtr="false" t="normal">COUNTIF(F381:Q381, "&gt;0")</f>
        <v>1</v>
      </c>
      <c r="V381" s="4" t="n">
        <f aca="false" ca="false" dt2D="false" dtr="false" t="normal">COUNTIF(R381:T381, "&gt;0")</f>
        <v>3</v>
      </c>
      <c r="W381" s="4" t="n">
        <f aca="false" ca="false" dt2D="false" dtr="false" t="normal">+U381+V381</f>
        <v>4</v>
      </c>
    </row>
    <row customFormat="true" customHeight="true" ht="12.75" outlineLevel="0" r="382" s="0">
      <c r="A382" s="49" t="n">
        <f aca="false" ca="false" dt2D="false" dtr="false" t="normal">+A381+1</f>
        <v>368</v>
      </c>
      <c r="B382" s="49" t="n">
        <f aca="false" ca="false" dt2D="false" dtr="false" t="normal">+B381+1</f>
        <v>139</v>
      </c>
      <c r="C382" s="50" t="s">
        <v>68</v>
      </c>
      <c r="D382" s="49" t="s">
        <v>505</v>
      </c>
      <c r="E382" s="58" t="n">
        <f aca="false" ca="true" dt2D="false" dtr="false" t="normal">SUBTOTAL(9, F382:T382)</f>
        <v>6225981.750000001</v>
      </c>
      <c r="F382" s="58" t="n"/>
      <c r="G382" s="58" t="n">
        <v>2450423.77</v>
      </c>
      <c r="H382" s="58" t="n"/>
      <c r="I382" s="58" t="n">
        <v>526892.37</v>
      </c>
      <c r="J382" s="58" t="n"/>
      <c r="K382" s="58" t="n"/>
      <c r="L382" s="58" t="n">
        <v>0</v>
      </c>
      <c r="M382" s="58" t="n"/>
      <c r="N382" s="58" t="n"/>
      <c r="O382" s="58" t="n"/>
      <c r="P382" s="58" t="n"/>
      <c r="Q382" s="58" t="n"/>
      <c r="R382" s="58" t="n">
        <v>2467521.22</v>
      </c>
      <c r="S382" s="58" t="n">
        <v>267411.45</v>
      </c>
      <c r="T382" s="58" t="n">
        <v>513732.94</v>
      </c>
      <c r="U382" s="4" t="n">
        <f aca="false" ca="false" dt2D="false" dtr="false" t="normal">COUNTIF(F382:Q382, "&gt;0")</f>
        <v>2</v>
      </c>
      <c r="V382" s="4" t="n">
        <f aca="false" ca="false" dt2D="false" dtr="false" t="normal">COUNTIF(R382:T382, "&gt;0")</f>
        <v>3</v>
      </c>
      <c r="W382" s="4" t="n">
        <f aca="false" ca="false" dt2D="false" dtr="false" t="normal">+U382+V382</f>
        <v>5</v>
      </c>
    </row>
    <row customFormat="true" customHeight="true" ht="12.75" outlineLevel="0" r="383" s="0">
      <c r="A383" s="49" t="n">
        <f aca="false" ca="false" dt2D="false" dtr="false" t="normal">+A382+1</f>
        <v>369</v>
      </c>
      <c r="B383" s="49" t="n">
        <f aca="false" ca="false" dt2D="false" dtr="false" t="normal">+B382+1</f>
        <v>140</v>
      </c>
      <c r="C383" s="50" t="s">
        <v>68</v>
      </c>
      <c r="D383" s="49" t="s">
        <v>506</v>
      </c>
      <c r="E383" s="58" t="n">
        <f aca="false" ca="true" dt2D="false" dtr="false" t="normal">SUBTOTAL(9, F383:T383)</f>
        <v>35304580.89233058</v>
      </c>
      <c r="F383" s="58" t="n"/>
      <c r="G383" s="58" t="n"/>
      <c r="H383" s="58" t="n"/>
      <c r="I383" s="58" t="n"/>
      <c r="J383" s="58" t="n"/>
      <c r="K383" s="58" t="n"/>
      <c r="L383" s="58" t="n">
        <v>0</v>
      </c>
      <c r="M383" s="58" t="n"/>
      <c r="N383" s="58" t="n">
        <v>34353672.1625513</v>
      </c>
      <c r="O383" s="58" t="n"/>
      <c r="P383" s="58" t="n"/>
      <c r="Q383" s="58" t="n"/>
      <c r="R383" s="58" t="n">
        <v>772788.87351</v>
      </c>
      <c r="S383" s="58" t="n">
        <v>11143.9987</v>
      </c>
      <c r="T383" s="58" t="n">
        <v>166975.857569306</v>
      </c>
      <c r="U383" s="4" t="n">
        <f aca="false" ca="false" dt2D="false" dtr="false" t="normal">COUNTIF(F383:Q383, "&gt;0")</f>
        <v>1</v>
      </c>
      <c r="V383" s="4" t="n">
        <f aca="false" ca="false" dt2D="false" dtr="false" t="normal">COUNTIF(R383:T383, "&gt;0")</f>
        <v>3</v>
      </c>
      <c r="W383" s="4" t="n">
        <f aca="false" ca="false" dt2D="false" dtr="false" t="normal">+U383+V383</f>
        <v>4</v>
      </c>
    </row>
    <row customFormat="true" customHeight="true" ht="12.75" outlineLevel="0" r="384" s="0">
      <c r="A384" s="49" t="n">
        <f aca="false" ca="false" dt2D="false" dtr="false" t="normal">+A383+1</f>
        <v>370</v>
      </c>
      <c r="B384" s="49" t="n">
        <f aca="false" ca="false" dt2D="false" dtr="false" t="normal">+B383+1</f>
        <v>141</v>
      </c>
      <c r="C384" s="50" t="s">
        <v>68</v>
      </c>
      <c r="D384" s="49" t="s">
        <v>507</v>
      </c>
      <c r="E384" s="58" t="n">
        <f aca="false" ca="true" dt2D="false" dtr="false" t="normal">SUBTOTAL(9, F384:T384)</f>
        <v>2173472.0300000003</v>
      </c>
      <c r="F384" s="58" t="n"/>
      <c r="G384" s="58" t="n"/>
      <c r="H384" s="58" t="n">
        <v>1892994.16</v>
      </c>
      <c r="I384" s="58" t="n"/>
      <c r="J384" s="58" t="n"/>
      <c r="K384" s="58" t="n"/>
      <c r="L384" s="58" t="n">
        <v>0</v>
      </c>
      <c r="M384" s="58" t="n"/>
      <c r="N384" s="58" t="n"/>
      <c r="O384" s="58" t="n"/>
      <c r="P384" s="58" t="n"/>
      <c r="Q384" s="58" t="n"/>
      <c r="R384" s="58" t="n">
        <v>217347.2</v>
      </c>
      <c r="S384" s="58" t="n">
        <v>21734.72</v>
      </c>
      <c r="T384" s="58" t="n">
        <v>41395.95</v>
      </c>
      <c r="U384" s="4" t="n">
        <f aca="false" ca="false" dt2D="false" dtr="false" t="normal">COUNTIF(F384:Q384, "&gt;0")</f>
        <v>1</v>
      </c>
      <c r="V384" s="4" t="n">
        <f aca="false" ca="false" dt2D="false" dtr="false" t="normal">COUNTIF(R384:T384, "&gt;0")</f>
        <v>3</v>
      </c>
      <c r="W384" s="4" t="n">
        <f aca="false" ca="false" dt2D="false" dtr="false" t="normal">+U384+V384</f>
        <v>4</v>
      </c>
    </row>
    <row customFormat="true" customHeight="true" ht="12.75" outlineLevel="0" r="385" s="0">
      <c r="A385" s="49" t="n">
        <f aca="false" ca="false" dt2D="false" dtr="false" t="normal">+A384+1</f>
        <v>371</v>
      </c>
      <c r="B385" s="49" t="n">
        <f aca="false" ca="false" dt2D="false" dtr="false" t="normal">+B384+1</f>
        <v>142</v>
      </c>
      <c r="C385" s="50" t="s">
        <v>68</v>
      </c>
      <c r="D385" s="49" t="s">
        <v>508</v>
      </c>
      <c r="E385" s="58" t="n">
        <f aca="false" ca="true" dt2D="false" dtr="false" t="normal">SUBTOTAL(9, F385:T385)</f>
        <v>8036790.250000001</v>
      </c>
      <c r="F385" s="58" t="n"/>
      <c r="G385" s="58" t="n"/>
      <c r="H385" s="58" t="n">
        <v>4213278.34</v>
      </c>
      <c r="I385" s="58" t="n">
        <v>2692472.81</v>
      </c>
      <c r="J385" s="58" t="n"/>
      <c r="K385" s="58" t="n"/>
      <c r="L385" s="58" t="n">
        <v>0</v>
      </c>
      <c r="M385" s="58" t="n"/>
      <c r="N385" s="58" t="n"/>
      <c r="O385" s="58" t="n"/>
      <c r="P385" s="58" t="n"/>
      <c r="Q385" s="58" t="n"/>
      <c r="R385" s="58" t="n">
        <v>899656.41</v>
      </c>
      <c r="S385" s="58" t="n">
        <v>80367.9</v>
      </c>
      <c r="T385" s="58" t="n">
        <v>151014.79</v>
      </c>
      <c r="U385" s="4" t="n">
        <f aca="false" ca="false" dt2D="false" dtr="false" t="normal">COUNTIF(F385:Q385, "&gt;0")</f>
        <v>2</v>
      </c>
      <c r="V385" s="4" t="n">
        <f aca="false" ca="false" dt2D="false" dtr="false" t="normal">COUNTIF(R385:T385, "&gt;0")</f>
        <v>3</v>
      </c>
      <c r="W385" s="4" t="n">
        <f aca="false" ca="false" dt2D="false" dtr="false" t="normal">+U385+V385</f>
        <v>5</v>
      </c>
    </row>
    <row customFormat="true" customHeight="true" ht="13.5" outlineLevel="0" r="386" s="0">
      <c r="A386" s="49" t="n">
        <f aca="false" ca="false" dt2D="false" dtr="false" t="normal">+A385+1</f>
        <v>372</v>
      </c>
      <c r="B386" s="49" t="n">
        <f aca="false" ca="false" dt2D="false" dtr="false" t="normal">+B385+1</f>
        <v>143</v>
      </c>
      <c r="C386" s="50" t="s">
        <v>68</v>
      </c>
      <c r="D386" s="49" t="s">
        <v>509</v>
      </c>
      <c r="E386" s="58" t="n">
        <f aca="false" ca="true" dt2D="false" dtr="false" t="normal">SUBTOTAL(9, F386:T386)</f>
        <v>4098808.54</v>
      </c>
      <c r="F386" s="58" t="n"/>
      <c r="G386" s="58" t="n"/>
      <c r="H386" s="58" t="n"/>
      <c r="I386" s="58" t="n">
        <v>3449540.87</v>
      </c>
      <c r="J386" s="58" t="n"/>
      <c r="K386" s="58" t="n"/>
      <c r="L386" s="58" t="n">
        <v>0</v>
      </c>
      <c r="M386" s="58" t="n"/>
      <c r="N386" s="58" t="n"/>
      <c r="O386" s="58" t="n"/>
      <c r="P386" s="58" t="n"/>
      <c r="Q386" s="58" t="n"/>
      <c r="R386" s="58" t="n">
        <v>532845.11</v>
      </c>
      <c r="S386" s="58" t="n">
        <v>40988.09</v>
      </c>
      <c r="T386" s="58" t="n">
        <v>75434.47</v>
      </c>
      <c r="U386" s="4" t="n">
        <f aca="false" ca="false" dt2D="false" dtr="false" t="normal">COUNTIF(F386:Q386, "&gt;0")</f>
        <v>1</v>
      </c>
      <c r="V386" s="4" t="n">
        <f aca="false" ca="false" dt2D="false" dtr="false" t="normal">COUNTIF(R386:T386, "&gt;0")</f>
        <v>3</v>
      </c>
      <c r="W386" s="4" t="n">
        <f aca="false" ca="false" dt2D="false" dtr="false" t="normal">+U386+V386</f>
        <v>4</v>
      </c>
    </row>
    <row customFormat="true" customHeight="true" ht="12.75" outlineLevel="0" r="387" s="0">
      <c r="A387" s="49" t="n">
        <f aca="false" ca="false" dt2D="false" dtr="false" t="normal">+A386+1</f>
        <v>373</v>
      </c>
      <c r="B387" s="49" t="n">
        <f aca="false" ca="false" dt2D="false" dtr="false" t="normal">+B386+1</f>
        <v>144</v>
      </c>
      <c r="C387" s="50" t="s">
        <v>68</v>
      </c>
      <c r="D387" s="49" t="s">
        <v>510</v>
      </c>
      <c r="E387" s="58" t="n">
        <f aca="false" ca="true" dt2D="false" dtr="false" t="normal">SUBTOTAL(9, F387:T387)</f>
        <v>3140143.78</v>
      </c>
      <c r="F387" s="58" t="n"/>
      <c r="G387" s="58" t="n"/>
      <c r="H387" s="58" t="n"/>
      <c r="I387" s="58" t="n"/>
      <c r="J387" s="58" t="n"/>
      <c r="K387" s="58" t="n"/>
      <c r="L387" s="58" t="n">
        <v>0</v>
      </c>
      <c r="M387" s="58" t="n"/>
      <c r="N387" s="58" t="n">
        <v>2765650.23</v>
      </c>
      <c r="O387" s="58" t="n"/>
      <c r="P387" s="58" t="n"/>
      <c r="Q387" s="58" t="n"/>
      <c r="R387" s="58" t="n">
        <v>282612.94</v>
      </c>
      <c r="S387" s="58" t="n">
        <v>31401.44</v>
      </c>
      <c r="T387" s="58" t="n">
        <v>60479.17</v>
      </c>
      <c r="U387" s="4" t="n">
        <f aca="false" ca="false" dt2D="false" dtr="false" t="normal">COUNTIF(F387:Q387, "&gt;0")</f>
        <v>1</v>
      </c>
      <c r="V387" s="4" t="n">
        <f aca="false" ca="false" dt2D="false" dtr="false" t="normal">COUNTIF(R387:T387, "&gt;0")</f>
        <v>3</v>
      </c>
      <c r="W387" s="4" t="n">
        <f aca="false" ca="false" dt2D="false" dtr="false" t="normal">+U387+V387</f>
        <v>4</v>
      </c>
    </row>
    <row customFormat="true" customHeight="true" ht="12" outlineLevel="0" r="388" s="0">
      <c r="A388" s="49" t="n">
        <f aca="false" ca="false" dt2D="false" dtr="false" t="normal">+A387+1</f>
        <v>374</v>
      </c>
      <c r="B388" s="49" t="n">
        <f aca="false" ca="false" dt2D="false" dtr="false" t="normal">+B387+1</f>
        <v>145</v>
      </c>
      <c r="C388" s="50" t="s">
        <v>68</v>
      </c>
      <c r="D388" s="49" t="s">
        <v>511</v>
      </c>
      <c r="E388" s="58" t="n">
        <f aca="false" ca="true" dt2D="false" dtr="false" t="normal">SUBTOTAL(9, F388:T388)</f>
        <v>13753623.48</v>
      </c>
      <c r="F388" s="58" t="n"/>
      <c r="G388" s="58" t="n"/>
      <c r="H388" s="58" t="n">
        <v>11978773.39</v>
      </c>
      <c r="I388" s="58" t="n"/>
      <c r="J388" s="58" t="n"/>
      <c r="K388" s="58" t="n"/>
      <c r="L388" s="58" t="n">
        <v>0</v>
      </c>
      <c r="M388" s="58" t="n"/>
      <c r="N388" s="58" t="n"/>
      <c r="O388" s="58" t="n"/>
      <c r="P388" s="58" t="n"/>
      <c r="Q388" s="58" t="n"/>
      <c r="R388" s="58" t="n">
        <v>1375362.35</v>
      </c>
      <c r="S388" s="58" t="n">
        <v>137536.23</v>
      </c>
      <c r="T388" s="58" t="n">
        <v>261951.51</v>
      </c>
      <c r="U388" s="4" t="n">
        <f aca="false" ca="false" dt2D="false" dtr="false" t="normal">COUNTIF(F388:Q388, "&gt;0")</f>
        <v>1</v>
      </c>
      <c r="V388" s="4" t="n">
        <f aca="false" ca="false" dt2D="false" dtr="false" t="normal">COUNTIF(R388:T388, "&gt;0")</f>
        <v>3</v>
      </c>
      <c r="W388" s="4" t="n">
        <f aca="false" ca="false" dt2D="false" dtr="false" t="normal">+U388+V388</f>
        <v>4</v>
      </c>
    </row>
    <row customFormat="true" customHeight="true" ht="12.75" outlineLevel="0" r="389" s="0">
      <c r="A389" s="49" t="n">
        <f aca="false" ca="false" dt2D="false" dtr="false" t="normal">+A388+1</f>
        <v>375</v>
      </c>
      <c r="B389" s="49" t="n">
        <f aca="false" ca="false" dt2D="false" dtr="false" t="normal">+B388+1</f>
        <v>146</v>
      </c>
      <c r="C389" s="50" t="s">
        <v>68</v>
      </c>
      <c r="D389" s="49" t="s">
        <v>512</v>
      </c>
      <c r="E389" s="58" t="n">
        <f aca="false" ca="true" dt2D="false" dtr="false" t="normal">SUBTOTAL(9, F389:T389)</f>
        <v>3902806.7699999996</v>
      </c>
      <c r="F389" s="58" t="n"/>
      <c r="G389" s="58" t="n"/>
      <c r="H389" s="58" t="n"/>
      <c r="I389" s="58" t="n"/>
      <c r="J389" s="58" t="n"/>
      <c r="K389" s="58" t="n"/>
      <c r="L389" s="58" t="n">
        <v>0</v>
      </c>
      <c r="M389" s="58" t="n"/>
      <c r="N389" s="58" t="n">
        <v>3437358.03</v>
      </c>
      <c r="O389" s="58" t="n"/>
      <c r="P389" s="58" t="n"/>
      <c r="Q389" s="58" t="n"/>
      <c r="R389" s="58" t="n">
        <v>351252.61</v>
      </c>
      <c r="S389" s="58" t="n">
        <v>39028.07</v>
      </c>
      <c r="T389" s="58" t="n">
        <v>75168.06</v>
      </c>
      <c r="U389" s="4" t="n">
        <f aca="false" ca="false" dt2D="false" dtr="false" t="normal">COUNTIF(F389:Q389, "&gt;0")</f>
        <v>1</v>
      </c>
      <c r="V389" s="4" t="n">
        <f aca="false" ca="false" dt2D="false" dtr="false" t="normal">COUNTIF(R389:T389, "&gt;0")</f>
        <v>3</v>
      </c>
      <c r="W389" s="4" t="n">
        <f aca="false" ca="false" dt2D="false" dtr="false" t="normal">+U389+V389</f>
        <v>4</v>
      </c>
    </row>
    <row customFormat="true" customHeight="true" ht="12.75" outlineLevel="0" r="390" s="0">
      <c r="A390" s="49" t="n">
        <f aca="false" ca="false" dt2D="false" dtr="false" t="normal">+A389+1</f>
        <v>376</v>
      </c>
      <c r="B390" s="49" t="n">
        <f aca="false" ca="false" dt2D="false" dtr="false" t="normal">+B389+1</f>
        <v>147</v>
      </c>
      <c r="C390" s="50" t="s">
        <v>68</v>
      </c>
      <c r="D390" s="49" t="s">
        <v>513</v>
      </c>
      <c r="E390" s="58" t="n">
        <f aca="false" ca="true" dt2D="false" dtr="false" t="normal">SUBTOTAL(9, F390:T390)</f>
        <v>5788932.08</v>
      </c>
      <c r="F390" s="58" t="n"/>
      <c r="G390" s="58" t="n"/>
      <c r="H390" s="58" t="n"/>
      <c r="I390" s="58" t="n"/>
      <c r="J390" s="58" t="n"/>
      <c r="K390" s="58" t="n"/>
      <c r="L390" s="58" t="n">
        <v>0</v>
      </c>
      <c r="M390" s="58" t="n"/>
      <c r="N390" s="58" t="n">
        <v>5098544.04</v>
      </c>
      <c r="O390" s="58" t="n"/>
      <c r="P390" s="58" t="n"/>
      <c r="Q390" s="58" t="n"/>
      <c r="R390" s="58" t="n">
        <v>521003.89</v>
      </c>
      <c r="S390" s="58" t="n">
        <v>57889.32</v>
      </c>
      <c r="T390" s="58" t="n">
        <v>111494.83</v>
      </c>
      <c r="U390" s="4" t="n">
        <f aca="false" ca="false" dt2D="false" dtr="false" t="normal">COUNTIF(F390:Q390, "&gt;0")</f>
        <v>1</v>
      </c>
      <c r="V390" s="4" t="n">
        <f aca="false" ca="false" dt2D="false" dtr="false" t="normal">COUNTIF(R390:T390, "&gt;0")</f>
        <v>3</v>
      </c>
      <c r="W390" s="4" t="n">
        <f aca="false" ca="false" dt2D="false" dtr="false" t="normal">+U390+V390</f>
        <v>4</v>
      </c>
    </row>
    <row customFormat="true" customHeight="true" ht="12" outlineLevel="0" r="391" s="0">
      <c r="A391" s="49" t="n">
        <f aca="false" ca="false" dt2D="false" dtr="false" t="normal">+A390+1</f>
        <v>377</v>
      </c>
      <c r="B391" s="49" t="n">
        <f aca="false" ca="false" dt2D="false" dtr="false" t="normal">+B390+1</f>
        <v>148</v>
      </c>
      <c r="C391" s="50" t="s">
        <v>68</v>
      </c>
      <c r="D391" s="49" t="s">
        <v>514</v>
      </c>
      <c r="E391" s="58" t="n">
        <f aca="false" ca="true" dt2D="false" dtr="false" t="normal">SUBTOTAL(9, F391:T391)</f>
        <v>1882767.14</v>
      </c>
      <c r="F391" s="58" t="n"/>
      <c r="G391" s="58" t="n"/>
      <c r="H391" s="58" t="n"/>
      <c r="I391" s="58" t="n">
        <v>1584529.29</v>
      </c>
      <c r="J391" s="58" t="n"/>
      <c r="K391" s="58" t="n"/>
      <c r="L391" s="58" t="n">
        <v>0</v>
      </c>
      <c r="M391" s="58" t="n"/>
      <c r="N391" s="58" t="n"/>
      <c r="O391" s="58" t="n"/>
      <c r="P391" s="58" t="n"/>
      <c r="Q391" s="58" t="n"/>
      <c r="R391" s="58" t="n">
        <v>244759.73</v>
      </c>
      <c r="S391" s="58" t="n">
        <v>18827.67</v>
      </c>
      <c r="T391" s="58" t="n">
        <v>34650.45</v>
      </c>
      <c r="U391" s="4" t="n">
        <f aca="false" ca="false" dt2D="false" dtr="false" t="normal">COUNTIF(F391:Q391, "&gt;0")</f>
        <v>1</v>
      </c>
      <c r="V391" s="4" t="n">
        <f aca="false" ca="false" dt2D="false" dtr="false" t="normal">COUNTIF(R391:T391, "&gt;0")</f>
        <v>3</v>
      </c>
      <c r="W391" s="4" t="n">
        <f aca="false" ca="false" dt2D="false" dtr="false" t="normal">+U391+V391</f>
        <v>4</v>
      </c>
    </row>
    <row customFormat="true" customHeight="true" ht="12.75" outlineLevel="0" r="392" s="0">
      <c r="A392" s="49" t="n">
        <f aca="false" ca="false" dt2D="false" dtr="false" t="normal">+A391+1</f>
        <v>378</v>
      </c>
      <c r="B392" s="49" t="n">
        <f aca="false" ca="false" dt2D="false" dtr="false" t="normal">+B391+1</f>
        <v>149</v>
      </c>
      <c r="C392" s="50" t="s">
        <v>68</v>
      </c>
      <c r="D392" s="49" t="s">
        <v>515</v>
      </c>
      <c r="E392" s="58" t="n">
        <f aca="false" ca="true" dt2D="false" dtr="false" t="normal">SUBTOTAL(9, F392:T392)</f>
        <v>3387803.9200000004</v>
      </c>
      <c r="F392" s="58" t="n"/>
      <c r="G392" s="58" t="n"/>
      <c r="H392" s="58" t="n"/>
      <c r="I392" s="58" t="n"/>
      <c r="J392" s="58" t="n"/>
      <c r="K392" s="58" t="n"/>
      <c r="L392" s="58" t="n">
        <v>0</v>
      </c>
      <c r="M392" s="58" t="n"/>
      <c r="N392" s="58" t="n">
        <v>2983774.43</v>
      </c>
      <c r="O392" s="58" t="n"/>
      <c r="P392" s="58" t="n"/>
      <c r="Q392" s="58" t="n"/>
      <c r="R392" s="58" t="n">
        <v>304902.35</v>
      </c>
      <c r="S392" s="58" t="n">
        <v>33878.04</v>
      </c>
      <c r="T392" s="58" t="n">
        <v>65249.1</v>
      </c>
      <c r="U392" s="4" t="n">
        <f aca="false" ca="false" dt2D="false" dtr="false" t="normal">COUNTIF(F392:Q392, "&gt;0")</f>
        <v>1</v>
      </c>
      <c r="V392" s="4" t="n">
        <f aca="false" ca="false" dt2D="false" dtr="false" t="normal">COUNTIF(R392:T392, "&gt;0")</f>
        <v>3</v>
      </c>
      <c r="W392" s="4" t="n">
        <f aca="false" ca="false" dt2D="false" dtr="false" t="normal">+U392+V392</f>
        <v>4</v>
      </c>
    </row>
    <row customFormat="true" customHeight="true" ht="12.75" outlineLevel="0" r="393" s="0">
      <c r="A393" s="49" t="n">
        <f aca="false" ca="false" dt2D="false" dtr="false" t="normal">+A392+1</f>
        <v>379</v>
      </c>
      <c r="B393" s="49" t="n">
        <f aca="false" ca="false" dt2D="false" dtr="false" t="normal">+B392+1</f>
        <v>150</v>
      </c>
      <c r="C393" s="50" t="s">
        <v>68</v>
      </c>
      <c r="D393" s="49" t="s">
        <v>516</v>
      </c>
      <c r="E393" s="58" t="n">
        <f aca="false" ca="true" dt2D="false" dtr="false" t="normal">SUBTOTAL(9, F393:T393)</f>
        <v>4728057.4</v>
      </c>
      <c r="F393" s="58" t="n"/>
      <c r="G393" s="58" t="n"/>
      <c r="H393" s="58" t="n"/>
      <c r="I393" s="58" t="n"/>
      <c r="J393" s="58" t="n"/>
      <c r="K393" s="58" t="n"/>
      <c r="L393" s="58" t="n">
        <v>0</v>
      </c>
      <c r="M393" s="58" t="n"/>
      <c r="N393" s="58" t="n">
        <v>4164189.27</v>
      </c>
      <c r="O393" s="58" t="n"/>
      <c r="P393" s="58" t="n"/>
      <c r="Q393" s="58" t="n"/>
      <c r="R393" s="58" t="n">
        <v>425525.17</v>
      </c>
      <c r="S393" s="58" t="n">
        <v>47280.57</v>
      </c>
      <c r="T393" s="58" t="n">
        <v>91062.39</v>
      </c>
      <c r="U393" s="4" t="n">
        <f aca="false" ca="false" dt2D="false" dtr="false" t="normal">COUNTIF(F393:Q393, "&gt;0")</f>
        <v>1</v>
      </c>
      <c r="V393" s="4" t="n">
        <f aca="false" ca="false" dt2D="false" dtr="false" t="normal">COUNTIF(R393:T393, "&gt;0")</f>
        <v>3</v>
      </c>
      <c r="W393" s="4" t="n">
        <f aca="false" ca="false" dt2D="false" dtr="false" t="normal">+U393+V393</f>
        <v>4</v>
      </c>
    </row>
    <row customFormat="true" customHeight="true" ht="12.75" outlineLevel="0" r="394" s="0">
      <c r="A394" s="49" t="n">
        <f aca="false" ca="false" dt2D="false" dtr="false" t="normal">+A393+1</f>
        <v>380</v>
      </c>
      <c r="B394" s="49" t="n">
        <f aca="false" ca="false" dt2D="false" dtr="false" t="normal">+B393+1</f>
        <v>151</v>
      </c>
      <c r="C394" s="50" t="s">
        <v>115</v>
      </c>
      <c r="D394" s="49" t="s">
        <v>517</v>
      </c>
      <c r="E394" s="58" t="n">
        <f aca="false" ca="true" dt2D="false" dtr="false" t="normal">SUBTOTAL(9, F394:T394)</f>
        <v>752825.7171319879</v>
      </c>
      <c r="F394" s="58" t="n"/>
      <c r="G394" s="58" t="n"/>
      <c r="H394" s="58" t="n"/>
      <c r="I394" s="58" t="n"/>
      <c r="J394" s="58" t="n">
        <v>508333.52</v>
      </c>
      <c r="K394" s="58" t="n"/>
      <c r="L394" s="58" t="n">
        <v>0</v>
      </c>
      <c r="M394" s="58" t="n"/>
      <c r="N394" s="58" t="n"/>
      <c r="O394" s="58" t="n"/>
      <c r="P394" s="58" t="n"/>
      <c r="Q394" s="58" t="n"/>
      <c r="R394" s="58" t="n">
        <v>225847.7154</v>
      </c>
      <c r="S394" s="58" t="n">
        <v>7528.25718</v>
      </c>
      <c r="T394" s="58" t="n">
        <v>11116.224551988</v>
      </c>
      <c r="U394" s="4" t="n">
        <f aca="false" ca="false" dt2D="false" dtr="false" t="normal">COUNTIF(F394:Q394, "&gt;0")</f>
        <v>1</v>
      </c>
      <c r="V394" s="4" t="n">
        <f aca="false" ca="false" dt2D="false" dtr="false" t="normal">COUNTIF(R394:T394, "&gt;0")</f>
        <v>3</v>
      </c>
      <c r="W394" s="4" t="n">
        <f aca="false" ca="false" dt2D="false" dtr="false" t="normal">+U394+V394</f>
        <v>4</v>
      </c>
    </row>
    <row customFormat="true" customHeight="true" ht="12.75" outlineLevel="0" r="395" s="0">
      <c r="A395" s="49" t="n">
        <f aca="false" ca="false" dt2D="false" dtr="false" t="normal">+A394+1</f>
        <v>381</v>
      </c>
      <c r="B395" s="49" t="n">
        <f aca="false" ca="false" dt2D="false" dtr="false" t="normal">+B394+1</f>
        <v>152</v>
      </c>
      <c r="C395" s="50" t="s">
        <v>115</v>
      </c>
      <c r="D395" s="49" t="s">
        <v>518</v>
      </c>
      <c r="E395" s="58" t="n">
        <f aca="false" ca="true" dt2D="false" dtr="false" t="normal">SUBTOTAL(9, F395:T395)</f>
        <v>718224.7620813941</v>
      </c>
      <c r="F395" s="58" t="n"/>
      <c r="G395" s="58" t="n"/>
      <c r="H395" s="58" t="n"/>
      <c r="I395" s="58" t="n"/>
      <c r="J395" s="58" t="n">
        <v>484969.78</v>
      </c>
      <c r="K395" s="58" t="n"/>
      <c r="L395" s="58" t="n">
        <v>0</v>
      </c>
      <c r="M395" s="58" t="n"/>
      <c r="N395" s="58" t="n"/>
      <c r="O395" s="58" t="n"/>
      <c r="P395" s="58" t="n"/>
      <c r="Q395" s="58" t="n"/>
      <c r="R395" s="58" t="n">
        <v>215467.4277</v>
      </c>
      <c r="S395" s="58" t="n">
        <v>7182.24759</v>
      </c>
      <c r="T395" s="58" t="n">
        <v>10605.306791394</v>
      </c>
      <c r="U395" s="4" t="n">
        <f aca="false" ca="false" dt2D="false" dtr="false" t="normal">COUNTIF(F395:Q395, "&gt;0")</f>
        <v>1</v>
      </c>
      <c r="V395" s="4" t="n">
        <f aca="false" ca="false" dt2D="false" dtr="false" t="normal">COUNTIF(R395:T395, "&gt;0")</f>
        <v>3</v>
      </c>
      <c r="W395" s="4" t="n">
        <f aca="false" ca="false" dt2D="false" dtr="false" t="normal">+U395+V395</f>
        <v>4</v>
      </c>
    </row>
    <row customFormat="true" customHeight="true" ht="12.75" outlineLevel="0" r="396" s="0">
      <c r="A396" s="49" t="n">
        <f aca="false" ca="false" dt2D="false" dtr="false" t="normal">+A395+1</f>
        <v>382</v>
      </c>
      <c r="B396" s="49" t="n">
        <f aca="false" ca="false" dt2D="false" dtr="false" t="normal">+B395+1</f>
        <v>153</v>
      </c>
      <c r="C396" s="50" t="s">
        <v>115</v>
      </c>
      <c r="D396" s="49" t="s">
        <v>519</v>
      </c>
      <c r="E396" s="58" t="n">
        <f aca="false" ca="true" dt2D="false" dtr="false" t="normal">SUBTOTAL(9, F396:T396)</f>
        <v>1916726.24</v>
      </c>
      <c r="F396" s="58" t="n">
        <v>759361.73</v>
      </c>
      <c r="G396" s="58" t="n"/>
      <c r="H396" s="58" t="n">
        <v>217725.44</v>
      </c>
      <c r="I396" s="58" t="n"/>
      <c r="J396" s="58" t="n"/>
      <c r="K396" s="58" t="n"/>
      <c r="L396" s="58" t="n">
        <v>0</v>
      </c>
      <c r="M396" s="58" t="n"/>
      <c r="N396" s="58" t="n"/>
      <c r="O396" s="58" t="n"/>
      <c r="P396" s="58" t="n"/>
      <c r="Q396" s="58" t="n"/>
      <c r="R396" s="58" t="n">
        <v>717993.77</v>
      </c>
      <c r="S396" s="58" t="n">
        <v>75998.96</v>
      </c>
      <c r="T396" s="58" t="n">
        <v>145646.34</v>
      </c>
      <c r="U396" s="4" t="n">
        <f aca="false" ca="false" dt2D="false" dtr="false" t="normal">COUNTIF(F396:Q396, "&gt;0")</f>
        <v>2</v>
      </c>
      <c r="V396" s="4" t="n">
        <f aca="false" ca="false" dt2D="false" dtr="false" t="normal">COUNTIF(R396:T396, "&gt;0")</f>
        <v>3</v>
      </c>
      <c r="W396" s="4" t="n">
        <f aca="false" ca="false" dt2D="false" dtr="false" t="normal">+U396+V396</f>
        <v>5</v>
      </c>
    </row>
    <row customFormat="true" customHeight="true" ht="12.75" outlineLevel="0" r="397" s="0">
      <c r="A397" s="49" t="n">
        <f aca="false" ca="false" dt2D="false" dtr="false" t="normal">+A396+1</f>
        <v>383</v>
      </c>
      <c r="B397" s="49" t="n">
        <f aca="false" ca="false" dt2D="false" dtr="false" t="normal">+B396+1</f>
        <v>154</v>
      </c>
      <c r="C397" s="50" t="s">
        <v>115</v>
      </c>
      <c r="D397" s="49" t="s">
        <v>520</v>
      </c>
      <c r="E397" s="58" t="n">
        <f aca="false" ca="true" dt2D="false" dtr="false" t="normal">SUBTOTAL(9, F397:T397)</f>
        <v>4263035.67</v>
      </c>
      <c r="F397" s="58" t="n">
        <v>3646977.78</v>
      </c>
      <c r="G397" s="58" t="n"/>
      <c r="H397" s="58" t="n"/>
      <c r="I397" s="58" t="n"/>
      <c r="J397" s="58" t="n"/>
      <c r="K397" s="58" t="n"/>
      <c r="L397" s="58" t="n">
        <v>0</v>
      </c>
      <c r="M397" s="58" t="n"/>
      <c r="N397" s="58" t="n"/>
      <c r="O397" s="58" t="n"/>
      <c r="P397" s="58" t="n"/>
      <c r="Q397" s="58" t="n"/>
      <c r="R397" s="58" t="n">
        <v>465276.84</v>
      </c>
      <c r="S397" s="58" t="n">
        <v>51541.71</v>
      </c>
      <c r="T397" s="58" t="n">
        <v>99239.34</v>
      </c>
      <c r="U397" s="4" t="n">
        <f aca="false" ca="false" dt2D="false" dtr="false" t="normal">COUNTIF(F397:Q397, "&gt;0")</f>
        <v>1</v>
      </c>
      <c r="V397" s="4" t="n">
        <f aca="false" ca="false" dt2D="false" dtr="false" t="normal">COUNTIF(R397:T397, "&gt;0")</f>
        <v>3</v>
      </c>
      <c r="W397" s="4" t="n">
        <f aca="false" ca="false" dt2D="false" dtr="false" t="normal">+U397+V397</f>
        <v>4</v>
      </c>
    </row>
    <row customFormat="true" customHeight="true" ht="12.75" outlineLevel="0" r="398" s="0">
      <c r="A398" s="49" t="n">
        <f aca="false" ca="false" dt2D="false" dtr="false" t="normal">+A397+1</f>
        <v>384</v>
      </c>
      <c r="B398" s="49" t="n">
        <f aca="false" ca="false" dt2D="false" dtr="false" t="normal">+B397+1</f>
        <v>155</v>
      </c>
      <c r="C398" s="50" t="s">
        <v>115</v>
      </c>
      <c r="D398" s="49" t="s">
        <v>521</v>
      </c>
      <c r="E398" s="58" t="n">
        <f aca="false" ca="true" dt2D="false" dtr="false" t="normal">SUBTOTAL(9, F398:T398)</f>
        <v>5559459.869999999</v>
      </c>
      <c r="F398" s="58" t="n"/>
      <c r="G398" s="58" t="n"/>
      <c r="H398" s="58" t="n"/>
      <c r="I398" s="58" t="n"/>
      <c r="J398" s="58" t="n"/>
      <c r="K398" s="58" t="n"/>
      <c r="L398" s="58" t="n">
        <v>0</v>
      </c>
      <c r="M398" s="58" t="n"/>
      <c r="N398" s="58" t="n"/>
      <c r="O398" s="58" t="n"/>
      <c r="P398" s="58" t="n"/>
      <c r="Q398" s="58" t="n">
        <v>4842033.81</v>
      </c>
      <c r="R398" s="58" t="n">
        <v>555945.99</v>
      </c>
      <c r="S398" s="58" t="n">
        <v>55594.6</v>
      </c>
      <c r="T398" s="58" t="n">
        <v>105885.47</v>
      </c>
      <c r="U398" s="4" t="n">
        <f aca="false" ca="false" dt2D="false" dtr="false" t="normal">COUNTIF(F398:Q398, "&gt;0")</f>
        <v>1</v>
      </c>
      <c r="V398" s="4" t="n">
        <f aca="false" ca="false" dt2D="false" dtr="false" t="normal">COUNTIF(R398:T398, "&gt;0")</f>
        <v>3</v>
      </c>
      <c r="W398" s="4" t="n">
        <f aca="false" ca="false" dt2D="false" dtr="false" t="normal">+U398+V398</f>
        <v>4</v>
      </c>
    </row>
    <row customFormat="true" customHeight="true" ht="12.75" outlineLevel="0" r="399" s="0">
      <c r="A399" s="49" t="n">
        <f aca="false" ca="false" dt2D="false" dtr="false" t="normal">+A398+1</f>
        <v>385</v>
      </c>
      <c r="B399" s="49" t="n">
        <f aca="false" ca="false" dt2D="false" dtr="false" t="normal">+B398+1</f>
        <v>156</v>
      </c>
      <c r="C399" s="50" t="s">
        <v>115</v>
      </c>
      <c r="D399" s="49" t="s">
        <v>522</v>
      </c>
      <c r="E399" s="58" t="n">
        <f aca="false" ca="true" dt2D="false" dtr="false" t="normal">SUBTOTAL(9, F399:T399)</f>
        <v>1063202.99</v>
      </c>
      <c r="F399" s="58" t="n"/>
      <c r="G399" s="58" t="n"/>
      <c r="H399" s="58" t="n"/>
      <c r="I399" s="58" t="n">
        <v>894787.38</v>
      </c>
      <c r="J399" s="58" t="n"/>
      <c r="K399" s="58" t="n"/>
      <c r="L399" s="58" t="n">
        <v>0</v>
      </c>
      <c r="M399" s="58" t="n"/>
      <c r="N399" s="58" t="n"/>
      <c r="O399" s="58" t="n"/>
      <c r="P399" s="58" t="n"/>
      <c r="Q399" s="58" t="n"/>
      <c r="R399" s="58" t="n">
        <v>138216.39</v>
      </c>
      <c r="S399" s="58" t="n">
        <v>10632.03</v>
      </c>
      <c r="T399" s="58" t="n">
        <v>19567.19</v>
      </c>
      <c r="U399" s="4" t="n">
        <f aca="false" ca="false" dt2D="false" dtr="false" t="normal">COUNTIF(F399:Q399, "&gt;0")</f>
        <v>1</v>
      </c>
      <c r="V399" s="4" t="n">
        <f aca="false" ca="false" dt2D="false" dtr="false" t="normal">COUNTIF(R399:T399, "&gt;0")</f>
        <v>3</v>
      </c>
      <c r="W399" s="4" t="n">
        <f aca="false" ca="false" dt2D="false" dtr="false" t="normal">+U399+V399</f>
        <v>4</v>
      </c>
    </row>
    <row customFormat="true" customHeight="true" ht="12.75" outlineLevel="0" r="400" s="0">
      <c r="A400" s="49" t="n">
        <f aca="false" ca="false" dt2D="false" dtr="false" t="normal">+A399+1</f>
        <v>386</v>
      </c>
      <c r="B400" s="49" t="n">
        <f aca="false" ca="false" dt2D="false" dtr="false" t="normal">+B399+1</f>
        <v>157</v>
      </c>
      <c r="C400" s="50" t="s">
        <v>115</v>
      </c>
      <c r="D400" s="49" t="s">
        <v>523</v>
      </c>
      <c r="E400" s="58" t="n">
        <f aca="false" ca="true" dt2D="false" dtr="false" t="normal">SUBTOTAL(9, F400:T400)</f>
        <v>2513756.6699999995</v>
      </c>
      <c r="F400" s="58" t="n"/>
      <c r="G400" s="58" t="n"/>
      <c r="H400" s="58" t="n"/>
      <c r="I400" s="58" t="n"/>
      <c r="J400" s="58" t="n">
        <v>1697373.97</v>
      </c>
      <c r="K400" s="58" t="n"/>
      <c r="L400" s="58" t="n">
        <v>0</v>
      </c>
      <c r="M400" s="58" t="n"/>
      <c r="N400" s="58" t="n"/>
      <c r="O400" s="58" t="n"/>
      <c r="P400" s="58" t="n"/>
      <c r="Q400" s="58" t="n"/>
      <c r="R400" s="58" t="n">
        <v>754127</v>
      </c>
      <c r="S400" s="58" t="n">
        <v>25137.57</v>
      </c>
      <c r="T400" s="58" t="n">
        <v>37118.13</v>
      </c>
      <c r="U400" s="4" t="n">
        <f aca="false" ca="false" dt2D="false" dtr="false" t="normal">COUNTIF(F400:Q400, "&gt;0")</f>
        <v>1</v>
      </c>
      <c r="V400" s="4" t="n">
        <f aca="false" ca="false" dt2D="false" dtr="false" t="normal">COUNTIF(R400:T400, "&gt;0")</f>
        <v>3</v>
      </c>
      <c r="W400" s="4" t="n">
        <f aca="false" ca="false" dt2D="false" dtr="false" t="normal">+U400+V400</f>
        <v>4</v>
      </c>
    </row>
    <row customFormat="true" customHeight="true" ht="12.75" outlineLevel="0" r="401" s="0">
      <c r="A401" s="49" t="n">
        <f aca="false" ca="false" dt2D="false" dtr="false" t="normal">+A400+1</f>
        <v>387</v>
      </c>
      <c r="B401" s="49" t="n">
        <f aca="false" ca="false" dt2D="false" dtr="false" t="normal">+B400+1</f>
        <v>158</v>
      </c>
      <c r="C401" s="50" t="s">
        <v>115</v>
      </c>
      <c r="D401" s="49" t="s">
        <v>524</v>
      </c>
      <c r="E401" s="58" t="n">
        <f aca="false" ca="true" dt2D="false" dtr="false" t="normal">SUBTOTAL(9, F401:T401)</f>
        <v>3855704.909999999</v>
      </c>
      <c r="F401" s="58" t="n"/>
      <c r="G401" s="58" t="n">
        <v>3358141.61</v>
      </c>
      <c r="H401" s="58" t="n"/>
      <c r="I401" s="58" t="n"/>
      <c r="J401" s="58" t="n"/>
      <c r="K401" s="58" t="n"/>
      <c r="L401" s="58" t="n">
        <v>0</v>
      </c>
      <c r="M401" s="58" t="n"/>
      <c r="N401" s="58" t="n"/>
      <c r="O401" s="58" t="n"/>
      <c r="P401" s="58" t="n"/>
      <c r="Q401" s="58" t="n"/>
      <c r="R401" s="58" t="n">
        <v>385570.49</v>
      </c>
      <c r="S401" s="58" t="n">
        <v>38557.05</v>
      </c>
      <c r="T401" s="58" t="n">
        <v>73435.76</v>
      </c>
      <c r="U401" s="4" t="n">
        <f aca="false" ca="false" dt2D="false" dtr="false" t="normal">COUNTIF(F401:Q401, "&gt;0")</f>
        <v>1</v>
      </c>
      <c r="V401" s="4" t="n">
        <f aca="false" ca="false" dt2D="false" dtr="false" t="normal">COUNTIF(R401:T401, "&gt;0")</f>
        <v>3</v>
      </c>
      <c r="W401" s="4" t="n">
        <f aca="false" ca="false" dt2D="false" dtr="false" t="normal">+U401+V401</f>
        <v>4</v>
      </c>
    </row>
    <row customFormat="true" customHeight="true" ht="12.75" outlineLevel="0" r="402" s="0">
      <c r="A402" s="49" t="n">
        <f aca="false" ca="false" dt2D="false" dtr="false" t="normal">+A401+1</f>
        <v>388</v>
      </c>
      <c r="B402" s="49" t="n">
        <f aca="false" ca="false" dt2D="false" dtr="false" t="normal">+B401+1</f>
        <v>159</v>
      </c>
      <c r="C402" s="50" t="s">
        <v>115</v>
      </c>
      <c r="D402" s="49" t="s">
        <v>525</v>
      </c>
      <c r="E402" s="58" t="n">
        <f aca="false" ca="true" dt2D="false" dtr="false" t="normal">SUBTOTAL(9, F402:T402)</f>
        <v>2084572.8499999999</v>
      </c>
      <c r="F402" s="58" t="n"/>
      <c r="G402" s="58" t="n"/>
      <c r="H402" s="58" t="n"/>
      <c r="I402" s="58" t="n"/>
      <c r="J402" s="58" t="n">
        <v>1407574.46</v>
      </c>
      <c r="K402" s="58" t="n"/>
      <c r="L402" s="58" t="n">
        <v>0</v>
      </c>
      <c r="M402" s="58" t="n"/>
      <c r="N402" s="58" t="n"/>
      <c r="O402" s="58" t="n"/>
      <c r="P402" s="58" t="n"/>
      <c r="Q402" s="58" t="n"/>
      <c r="R402" s="58" t="n">
        <v>625371.86</v>
      </c>
      <c r="S402" s="58" t="n">
        <v>20845.73</v>
      </c>
      <c r="T402" s="58" t="n">
        <v>30780.8</v>
      </c>
      <c r="U402" s="4" t="n">
        <f aca="false" ca="false" dt2D="false" dtr="false" t="normal">COUNTIF(F402:Q402, "&gt;0")</f>
        <v>1</v>
      </c>
      <c r="V402" s="4" t="n">
        <f aca="false" ca="false" dt2D="false" dtr="false" t="normal">COUNTIF(R402:T402, "&gt;0")</f>
        <v>3</v>
      </c>
      <c r="W402" s="4" t="n">
        <f aca="false" ca="false" dt2D="false" dtr="false" t="normal">+U402+V402</f>
        <v>4</v>
      </c>
    </row>
    <row customFormat="true" customHeight="true" ht="12.75" outlineLevel="0" r="403" s="0">
      <c r="A403" s="49" t="n">
        <f aca="false" ca="false" dt2D="false" dtr="false" t="normal">+A402+1</f>
        <v>389</v>
      </c>
      <c r="B403" s="49" t="n">
        <f aca="false" ca="false" dt2D="false" dtr="false" t="normal">+B402+1</f>
        <v>160</v>
      </c>
      <c r="C403" s="50" t="s">
        <v>115</v>
      </c>
      <c r="D403" s="49" t="s">
        <v>526</v>
      </c>
      <c r="E403" s="58" t="n">
        <f aca="false" ca="true" dt2D="false" dtr="false" t="normal">SUBTOTAL(9, F403:T403)</f>
        <v>1483643.1400000001</v>
      </c>
      <c r="F403" s="58" t="n"/>
      <c r="G403" s="58" t="n"/>
      <c r="H403" s="58" t="n"/>
      <c r="I403" s="58" t="n">
        <v>565733.66</v>
      </c>
      <c r="J403" s="58" t="n"/>
      <c r="K403" s="58" t="n"/>
      <c r="L403" s="58" t="n">
        <v>0</v>
      </c>
      <c r="M403" s="58" t="n"/>
      <c r="N403" s="58" t="n"/>
      <c r="O403" s="58" t="n"/>
      <c r="P403" s="58" t="n"/>
      <c r="Q403" s="58" t="n"/>
      <c r="R403" s="58" t="n">
        <v>716177.63</v>
      </c>
      <c r="S403" s="58" t="n">
        <v>69601.12</v>
      </c>
      <c r="T403" s="58" t="n">
        <v>132130.73</v>
      </c>
      <c r="U403" s="4" t="n">
        <f aca="false" ca="false" dt2D="false" dtr="false" t="normal">COUNTIF(F403:Q403, "&gt;0")</f>
        <v>1</v>
      </c>
      <c r="V403" s="4" t="n">
        <f aca="false" ca="false" dt2D="false" dtr="false" t="normal">COUNTIF(R403:T403, "&gt;0")</f>
        <v>3</v>
      </c>
      <c r="W403" s="4" t="n">
        <f aca="false" ca="false" dt2D="false" dtr="false" t="normal">+U403+V403</f>
        <v>4</v>
      </c>
    </row>
    <row customFormat="true" customHeight="true" ht="12.75" outlineLevel="0" r="404" s="0">
      <c r="A404" s="49" t="n">
        <f aca="false" ca="false" dt2D="false" dtr="false" t="normal">+A403+1</f>
        <v>390</v>
      </c>
      <c r="B404" s="49" t="n">
        <f aca="false" ca="false" dt2D="false" dtr="false" t="normal">+B403+1</f>
        <v>161</v>
      </c>
      <c r="C404" s="50" t="s">
        <v>115</v>
      </c>
      <c r="D404" s="49" t="s">
        <v>527</v>
      </c>
      <c r="E404" s="58" t="n">
        <f aca="false" ca="true" dt2D="false" dtr="false" t="normal">SUBTOTAL(9, F404:T404)</f>
        <v>3409765.673086016</v>
      </c>
      <c r="F404" s="58" t="n">
        <v>3111815.5</v>
      </c>
      <c r="G404" s="58" t="n"/>
      <c r="H404" s="58" t="n"/>
      <c r="I404" s="58" t="n"/>
      <c r="J404" s="58" t="n"/>
      <c r="K404" s="58" t="n"/>
      <c r="L404" s="58" t="n"/>
      <c r="M404" s="58" t="n"/>
      <c r="N404" s="58" t="n"/>
      <c r="O404" s="58" t="n"/>
      <c r="P404" s="58" t="n"/>
      <c r="Q404" s="58" t="n"/>
      <c r="R404" s="58" t="n">
        <v>217732.19072</v>
      </c>
      <c r="S404" s="58" t="n">
        <v>27216.52384</v>
      </c>
      <c r="T404" s="58" t="n">
        <v>53001.458526016</v>
      </c>
      <c r="U404" s="4" t="n">
        <f aca="false" ca="false" dt2D="false" dtr="false" t="normal">COUNTIF(F404:Q404, "&gt;0")</f>
        <v>1</v>
      </c>
      <c r="V404" s="4" t="n">
        <f aca="false" ca="false" dt2D="false" dtr="false" t="normal">COUNTIF(R404:T404, "&gt;0")</f>
        <v>3</v>
      </c>
      <c r="W404" s="4" t="n">
        <f aca="false" ca="false" dt2D="false" dtr="false" t="normal">+U404+V404</f>
        <v>4</v>
      </c>
    </row>
    <row customFormat="true" customHeight="true" ht="12.75" outlineLevel="0" r="405" s="0">
      <c r="A405" s="49" t="n">
        <f aca="false" ca="false" dt2D="false" dtr="false" t="normal">+A404+1</f>
        <v>391</v>
      </c>
      <c r="B405" s="49" t="n">
        <f aca="false" ca="false" dt2D="false" dtr="false" t="normal">+B404+1</f>
        <v>162</v>
      </c>
      <c r="C405" s="50" t="s">
        <v>115</v>
      </c>
      <c r="D405" s="49" t="s">
        <v>528</v>
      </c>
      <c r="E405" s="58" t="n">
        <f aca="false" ca="true" dt2D="false" dtr="false" t="normal">SUBTOTAL(9, F405:T405)</f>
        <v>3669412.786322416</v>
      </c>
      <c r="F405" s="58" t="n">
        <v>3348774.28</v>
      </c>
      <c r="G405" s="58" t="n"/>
      <c r="H405" s="58" t="n"/>
      <c r="I405" s="58" t="n"/>
      <c r="J405" s="58" t="n"/>
      <c r="K405" s="58" t="n"/>
      <c r="L405" s="58" t="n"/>
      <c r="M405" s="58" t="n"/>
      <c r="N405" s="58" t="n"/>
      <c r="O405" s="58" t="n"/>
      <c r="P405" s="58" t="n"/>
      <c r="Q405" s="58" t="n"/>
      <c r="R405" s="58" t="n">
        <v>234312.07872</v>
      </c>
      <c r="S405" s="58" t="n">
        <v>29289.00984</v>
      </c>
      <c r="T405" s="58" t="n">
        <v>57037.417762416</v>
      </c>
      <c r="U405" s="4" t="n">
        <f aca="false" ca="false" dt2D="false" dtr="false" t="normal">COUNTIF(F405:Q405, "&gt;0")</f>
        <v>1</v>
      </c>
      <c r="V405" s="4" t="n">
        <f aca="false" ca="false" dt2D="false" dtr="false" t="normal">COUNTIF(R405:T405, "&gt;0")</f>
        <v>3</v>
      </c>
      <c r="W405" s="4" t="n">
        <f aca="false" ca="false" dt2D="false" dtr="false" t="normal">+U405+V405</f>
        <v>4</v>
      </c>
    </row>
    <row customFormat="true" customHeight="true" ht="12.75" outlineLevel="0" r="406" s="0">
      <c r="A406" s="49" t="n">
        <f aca="false" ca="false" dt2D="false" dtr="false" t="normal">+A405+1</f>
        <v>392</v>
      </c>
      <c r="B406" s="49" t="n">
        <f aca="false" ca="false" dt2D="false" dtr="false" t="normal">+B405+1</f>
        <v>163</v>
      </c>
      <c r="C406" s="50" t="s">
        <v>115</v>
      </c>
      <c r="D406" s="49" t="s">
        <v>529</v>
      </c>
      <c r="E406" s="58" t="n">
        <f aca="false" ca="true" dt2D="false" dtr="false" t="normal">SUBTOTAL(9, F406:T406)</f>
        <v>2438286.051653824</v>
      </c>
      <c r="F406" s="58" t="n">
        <v>2225225.15</v>
      </c>
      <c r="G406" s="58" t="n"/>
      <c r="H406" s="58" t="n"/>
      <c r="I406" s="58" t="n"/>
      <c r="J406" s="58" t="n"/>
      <c r="K406" s="58" t="n"/>
      <c r="L406" s="58" t="n"/>
      <c r="M406" s="58" t="n"/>
      <c r="N406" s="58" t="n"/>
      <c r="O406" s="58" t="n"/>
      <c r="P406" s="58" t="n"/>
      <c r="Q406" s="58" t="n"/>
      <c r="R406" s="58" t="n">
        <v>155697.90208</v>
      </c>
      <c r="S406" s="58" t="n">
        <v>19462.23776</v>
      </c>
      <c r="T406" s="58" t="n">
        <v>37900.761813824</v>
      </c>
      <c r="U406" s="4" t="n">
        <f aca="false" ca="false" dt2D="false" dtr="false" t="normal">COUNTIF(F406:Q406, "&gt;0")</f>
        <v>1</v>
      </c>
      <c r="V406" s="4" t="n">
        <f aca="false" ca="false" dt2D="false" dtr="false" t="normal">COUNTIF(R406:T406, "&gt;0")</f>
        <v>3</v>
      </c>
      <c r="W406" s="4" t="n">
        <f aca="false" ca="false" dt2D="false" dtr="false" t="normal">+U406+V406</f>
        <v>4</v>
      </c>
    </row>
    <row customFormat="true" customHeight="true" ht="12.75" outlineLevel="0" r="407" s="0">
      <c r="A407" s="49" t="n">
        <f aca="false" ca="false" dt2D="false" dtr="false" t="normal">+A406+1</f>
        <v>393</v>
      </c>
      <c r="B407" s="49" t="n">
        <f aca="false" ca="false" dt2D="false" dtr="false" t="normal">+B406+1</f>
        <v>164</v>
      </c>
      <c r="C407" s="50" t="s">
        <v>115</v>
      </c>
      <c r="D407" s="49" t="s">
        <v>530</v>
      </c>
      <c r="E407" s="58" t="n">
        <f aca="false" ca="true" dt2D="false" dtr="false" t="normal">SUBTOTAL(9, F407:T407)</f>
        <v>2437087.676269656</v>
      </c>
      <c r="F407" s="58" t="n">
        <v>2224131.49</v>
      </c>
      <c r="G407" s="58" t="n"/>
      <c r="H407" s="58" t="n"/>
      <c r="I407" s="58" t="n"/>
      <c r="J407" s="58" t="n"/>
      <c r="K407" s="58" t="n"/>
      <c r="L407" s="58" t="n"/>
      <c r="M407" s="58" t="n"/>
      <c r="N407" s="58" t="n"/>
      <c r="O407" s="58" t="n"/>
      <c r="P407" s="58" t="n"/>
      <c r="Q407" s="58" t="n"/>
      <c r="R407" s="58" t="n">
        <v>155621.37952</v>
      </c>
      <c r="S407" s="58" t="n">
        <v>19452.67244</v>
      </c>
      <c r="T407" s="58" t="n">
        <v>37882.134309656</v>
      </c>
      <c r="U407" s="4" t="n">
        <f aca="false" ca="false" dt2D="false" dtr="false" t="normal">COUNTIF(F407:Q407, "&gt;0")</f>
        <v>1</v>
      </c>
      <c r="V407" s="4" t="n">
        <f aca="false" ca="false" dt2D="false" dtr="false" t="normal">COUNTIF(R407:T407, "&gt;0")</f>
        <v>3</v>
      </c>
      <c r="W407" s="4" t="n">
        <f aca="false" ca="false" dt2D="false" dtr="false" t="normal">+U407+V407</f>
        <v>4</v>
      </c>
    </row>
    <row customFormat="true" customHeight="true" ht="12.75" outlineLevel="0" r="408" s="0">
      <c r="A408" s="49" t="n">
        <f aca="false" ca="false" dt2D="false" dtr="false" t="normal">+A407+1</f>
        <v>394</v>
      </c>
      <c r="B408" s="49" t="n">
        <f aca="false" ca="false" dt2D="false" dtr="false" t="normal">+B407+1</f>
        <v>165</v>
      </c>
      <c r="C408" s="50" t="s">
        <v>115</v>
      </c>
      <c r="D408" s="49" t="s">
        <v>531</v>
      </c>
      <c r="E408" s="58" t="n">
        <f aca="false" ca="true" dt2D="false" dtr="false" t="normal">SUBTOTAL(9, F408:T408)</f>
        <v>2059626.5799999998</v>
      </c>
      <c r="F408" s="58" t="n"/>
      <c r="G408" s="58" t="n"/>
      <c r="H408" s="58" t="n"/>
      <c r="I408" s="58" t="n"/>
      <c r="J408" s="58" t="n">
        <v>1390729.89</v>
      </c>
      <c r="K408" s="58" t="n"/>
      <c r="L408" s="58" t="n">
        <v>0</v>
      </c>
      <c r="M408" s="58" t="n"/>
      <c r="N408" s="58" t="n"/>
      <c r="O408" s="58" t="n"/>
      <c r="P408" s="58" t="n"/>
      <c r="Q408" s="58" t="n"/>
      <c r="R408" s="58" t="n">
        <v>617887.97</v>
      </c>
      <c r="S408" s="58" t="n">
        <v>20596.27</v>
      </c>
      <c r="T408" s="58" t="n">
        <v>30412.45</v>
      </c>
      <c r="U408" s="4" t="n">
        <f aca="false" ca="false" dt2D="false" dtr="false" t="normal">COUNTIF(F408:Q408, "&gt;0")</f>
        <v>1</v>
      </c>
      <c r="V408" s="4" t="n">
        <f aca="false" ca="false" dt2D="false" dtr="false" t="normal">COUNTIF(R408:T408, "&gt;0")</f>
        <v>3</v>
      </c>
      <c r="W408" s="4" t="n">
        <f aca="false" ca="false" dt2D="false" dtr="false" t="normal">+U408+V408</f>
        <v>4</v>
      </c>
    </row>
    <row customFormat="true" customHeight="true" ht="12.75" outlineLevel="0" r="409" s="0">
      <c r="A409" s="49" t="n">
        <f aca="false" ca="false" dt2D="false" dtr="false" t="normal">+A408+1</f>
        <v>395</v>
      </c>
      <c r="B409" s="49" t="n">
        <f aca="false" ca="false" dt2D="false" dtr="false" t="normal">+B408+1</f>
        <v>166</v>
      </c>
      <c r="C409" s="50" t="s">
        <v>115</v>
      </c>
      <c r="D409" s="49" t="s">
        <v>532</v>
      </c>
      <c r="E409" s="58" t="n">
        <f aca="false" ca="true" dt2D="false" dtr="false" t="normal">SUBTOTAL(9, F409:T409)</f>
        <v>3159511.3</v>
      </c>
      <c r="F409" s="58" t="n"/>
      <c r="G409" s="58" t="n"/>
      <c r="H409" s="58" t="n"/>
      <c r="I409" s="58" t="n"/>
      <c r="J409" s="58" t="n">
        <v>2133409.46</v>
      </c>
      <c r="K409" s="58" t="n"/>
      <c r="L409" s="58" t="n">
        <v>0</v>
      </c>
      <c r="M409" s="58" t="n"/>
      <c r="N409" s="58" t="n"/>
      <c r="O409" s="58" t="n"/>
      <c r="P409" s="58" t="n"/>
      <c r="Q409" s="58" t="n"/>
      <c r="R409" s="58" t="n">
        <v>947853.39</v>
      </c>
      <c r="S409" s="58" t="n">
        <v>31595.11</v>
      </c>
      <c r="T409" s="58" t="n">
        <v>46653.34</v>
      </c>
      <c r="U409" s="4" t="n">
        <f aca="false" ca="false" dt2D="false" dtr="false" t="normal">COUNTIF(F409:Q409, "&gt;0")</f>
        <v>1</v>
      </c>
      <c r="V409" s="4" t="n">
        <f aca="false" ca="false" dt2D="false" dtr="false" t="normal">COUNTIF(R409:T409, "&gt;0")</f>
        <v>3</v>
      </c>
      <c r="W409" s="4" t="n">
        <f aca="false" ca="false" dt2D="false" dtr="false" t="normal">+U409+V409</f>
        <v>4</v>
      </c>
    </row>
    <row customFormat="true" customHeight="true" ht="12.75" outlineLevel="0" r="410" s="0">
      <c r="A410" s="49" t="n">
        <f aca="false" ca="false" dt2D="false" dtr="false" t="normal">+A409+1</f>
        <v>396</v>
      </c>
      <c r="B410" s="49" t="n">
        <f aca="false" ca="false" dt2D="false" dtr="false" t="normal">+B409+1</f>
        <v>167</v>
      </c>
      <c r="C410" s="50" t="s">
        <v>115</v>
      </c>
      <c r="D410" s="49" t="s">
        <v>533</v>
      </c>
      <c r="E410" s="58" t="n">
        <f aca="false" ca="true" dt2D="false" dtr="false" t="normal">SUBTOTAL(9, F410:T410)</f>
        <v>2553514.8000000003</v>
      </c>
      <c r="F410" s="58" t="n"/>
      <c r="G410" s="58" t="n"/>
      <c r="H410" s="58" t="n"/>
      <c r="I410" s="58" t="n"/>
      <c r="J410" s="58" t="n">
        <v>1724220.01</v>
      </c>
      <c r="K410" s="58" t="n"/>
      <c r="L410" s="58" t="n">
        <v>0</v>
      </c>
      <c r="M410" s="58" t="n"/>
      <c r="N410" s="58" t="n"/>
      <c r="O410" s="58" t="n"/>
      <c r="P410" s="58" t="n"/>
      <c r="Q410" s="58" t="n"/>
      <c r="R410" s="58" t="n">
        <v>766054.44</v>
      </c>
      <c r="S410" s="58" t="n">
        <v>25535.15</v>
      </c>
      <c r="T410" s="58" t="n">
        <v>37705.2</v>
      </c>
      <c r="U410" s="4" t="n">
        <f aca="false" ca="false" dt2D="false" dtr="false" t="normal">COUNTIF(F410:Q410, "&gt;0")</f>
        <v>1</v>
      </c>
      <c r="V410" s="4" t="n">
        <f aca="false" ca="false" dt2D="false" dtr="false" t="normal">COUNTIF(R410:T410, "&gt;0")</f>
        <v>3</v>
      </c>
      <c r="W410" s="4" t="n">
        <f aca="false" ca="false" dt2D="false" dtr="false" t="normal">+U410+V410</f>
        <v>4</v>
      </c>
    </row>
    <row customFormat="true" customHeight="true" ht="12.75" outlineLevel="0" r="411" s="0">
      <c r="A411" s="49" t="n">
        <f aca="false" ca="false" dt2D="false" dtr="false" t="normal">+A410+1</f>
        <v>397</v>
      </c>
      <c r="B411" s="49" t="n">
        <f aca="false" ca="false" dt2D="false" dtr="false" t="normal">+B410+1</f>
        <v>168</v>
      </c>
      <c r="C411" s="50" t="s">
        <v>115</v>
      </c>
      <c r="D411" s="49" t="s">
        <v>534</v>
      </c>
      <c r="E411" s="58" t="n">
        <f aca="false" ca="true" dt2D="false" dtr="false" t="normal">SUBTOTAL(9, F411:T411)</f>
        <v>1031864.16</v>
      </c>
      <c r="F411" s="58" t="n"/>
      <c r="G411" s="58" t="n"/>
      <c r="H411" s="58" t="n"/>
      <c r="I411" s="58" t="n"/>
      <c r="J411" s="58" t="n">
        <v>696749.76</v>
      </c>
      <c r="K411" s="58" t="n"/>
      <c r="L411" s="58" t="n">
        <v>0</v>
      </c>
      <c r="M411" s="58" t="n"/>
      <c r="N411" s="58" t="n"/>
      <c r="O411" s="58" t="n"/>
      <c r="P411" s="58" t="n"/>
      <c r="Q411" s="58" t="n"/>
      <c r="R411" s="58" t="n">
        <v>309559.25</v>
      </c>
      <c r="S411" s="58" t="n">
        <v>10318.64</v>
      </c>
      <c r="T411" s="58" t="n">
        <v>15236.51</v>
      </c>
      <c r="U411" s="4" t="n">
        <f aca="false" ca="false" dt2D="false" dtr="false" t="normal">COUNTIF(F411:Q411, "&gt;0")</f>
        <v>1</v>
      </c>
      <c r="V411" s="4" t="n">
        <f aca="false" ca="false" dt2D="false" dtr="false" t="normal">COUNTIF(R411:T411, "&gt;0")</f>
        <v>3</v>
      </c>
      <c r="W411" s="4" t="n">
        <f aca="false" ca="false" dt2D="false" dtr="false" t="normal">+U411+V411</f>
        <v>4</v>
      </c>
    </row>
    <row customFormat="true" customHeight="true" ht="12.75" outlineLevel="0" r="412" s="0">
      <c r="A412" s="49" t="n">
        <f aca="false" ca="false" dt2D="false" dtr="false" t="normal">+A411+1</f>
        <v>398</v>
      </c>
      <c r="B412" s="49" t="n">
        <f aca="false" ca="false" dt2D="false" dtr="false" t="normal">+B411+1</f>
        <v>169</v>
      </c>
      <c r="C412" s="50" t="s">
        <v>115</v>
      </c>
      <c r="D412" s="49" t="s">
        <v>535</v>
      </c>
      <c r="E412" s="58" t="n">
        <f aca="false" ca="true" dt2D="false" dtr="false" t="normal">SUBTOTAL(9, F412:T412)</f>
        <v>4149178.1</v>
      </c>
      <c r="F412" s="58" t="n"/>
      <c r="G412" s="58" t="n"/>
      <c r="H412" s="58" t="n"/>
      <c r="I412" s="58" t="n"/>
      <c r="J412" s="58" t="n"/>
      <c r="K412" s="58" t="n"/>
      <c r="L412" s="58" t="n">
        <v>0</v>
      </c>
      <c r="M412" s="58" t="n"/>
      <c r="N412" s="58" t="n"/>
      <c r="O412" s="58" t="n"/>
      <c r="P412" s="58" t="n"/>
      <c r="Q412" s="58" t="n"/>
      <c r="R412" s="58" t="n">
        <v>3215270.6</v>
      </c>
      <c r="S412" s="58" t="n">
        <v>321527.06</v>
      </c>
      <c r="T412" s="58" t="n">
        <v>612380.44</v>
      </c>
      <c r="U412" s="4" t="n">
        <f aca="false" ca="false" dt2D="false" dtr="false" t="normal">COUNTIF(F412:Q412, "&gt;0")</f>
        <v>0</v>
      </c>
      <c r="V412" s="4" t="n">
        <f aca="false" ca="false" dt2D="false" dtr="false" t="normal">COUNTIF(R412:T412, "&gt;0")</f>
        <v>3</v>
      </c>
      <c r="W412" s="4" t="n">
        <f aca="false" ca="false" dt2D="false" dtr="false" t="normal">+U412+V412</f>
        <v>3</v>
      </c>
    </row>
    <row customFormat="true" customHeight="true" ht="12.75" outlineLevel="0" r="413" s="0">
      <c r="A413" s="49" t="n">
        <f aca="false" ca="false" dt2D="false" dtr="false" t="normal">+A412+1</f>
        <v>399</v>
      </c>
      <c r="B413" s="49" t="n">
        <f aca="false" ca="false" dt2D="false" dtr="false" t="normal">+B412+1</f>
        <v>170</v>
      </c>
      <c r="C413" s="50" t="s">
        <v>115</v>
      </c>
      <c r="D413" s="49" t="s">
        <v>536</v>
      </c>
      <c r="E413" s="58" t="n">
        <f aca="false" ca="true" dt2D="false" dtr="false" t="normal">SUBTOTAL(9, F413:T413)</f>
        <v>3191619.238772012</v>
      </c>
      <c r="F413" s="58" t="n">
        <v>2400419.23</v>
      </c>
      <c r="G413" s="58" t="n"/>
      <c r="H413" s="58" t="n"/>
      <c r="I413" s="58" t="n"/>
      <c r="J413" s="58" t="n">
        <v>342317.32</v>
      </c>
      <c r="K413" s="58" t="n"/>
      <c r="L413" s="58" t="n">
        <v>0</v>
      </c>
      <c r="M413" s="58" t="n"/>
      <c r="N413" s="58" t="n"/>
      <c r="O413" s="58" t="n"/>
      <c r="P413" s="58" t="n"/>
      <c r="Q413" s="58" t="n"/>
      <c r="R413" s="58" t="n">
        <v>367728.87948</v>
      </c>
      <c r="S413" s="58" t="n">
        <v>32024.68194</v>
      </c>
      <c r="T413" s="58" t="n">
        <v>49129.127352012</v>
      </c>
      <c r="U413" s="4" t="n">
        <f aca="false" ca="false" dt2D="false" dtr="false" t="normal">COUNTIF(F413:Q413, "&gt;0")</f>
        <v>2</v>
      </c>
      <c r="V413" s="4" t="n">
        <f aca="false" ca="false" dt2D="false" dtr="false" t="normal">COUNTIF(R413:T413, "&gt;0")</f>
        <v>3</v>
      </c>
      <c r="W413" s="4" t="n">
        <f aca="false" ca="false" dt2D="false" dtr="false" t="normal">+U413+V413</f>
        <v>5</v>
      </c>
    </row>
    <row customFormat="true" customHeight="true" ht="12.75" outlineLevel="0" r="414" s="0">
      <c r="A414" s="49" t="n">
        <f aca="false" ca="false" dt2D="false" dtr="false" t="normal">+A413+1</f>
        <v>400</v>
      </c>
      <c r="B414" s="49" t="n">
        <f aca="false" ca="false" dt2D="false" dtr="false" t="normal">+B413+1</f>
        <v>171</v>
      </c>
      <c r="C414" s="50" t="s">
        <v>115</v>
      </c>
      <c r="D414" s="49" t="s">
        <v>537</v>
      </c>
      <c r="E414" s="58" t="n">
        <f aca="false" ca="true" dt2D="false" dtr="false" t="normal">SUBTOTAL(9, F414:T414)</f>
        <v>13357167.19340088</v>
      </c>
      <c r="F414" s="58" t="n">
        <v>10042330.63</v>
      </c>
      <c r="G414" s="58" t="n"/>
      <c r="H414" s="58" t="n"/>
      <c r="I414" s="58" t="n"/>
      <c r="J414" s="58" t="n">
        <v>1396177.63</v>
      </c>
      <c r="K414" s="58" t="n"/>
      <c r="L414" s="58" t="n">
        <v>0</v>
      </c>
      <c r="M414" s="58" t="n"/>
      <c r="N414" s="58" t="n"/>
      <c r="O414" s="58" t="n"/>
      <c r="P414" s="58" t="n"/>
      <c r="Q414" s="58" t="n"/>
      <c r="R414" s="58" t="n">
        <v>1522645.24256</v>
      </c>
      <c r="S414" s="58" t="n">
        <v>133469.05624</v>
      </c>
      <c r="T414" s="58" t="n">
        <v>262544.63460088</v>
      </c>
      <c r="U414" s="4" t="n">
        <f aca="false" ca="false" dt2D="false" dtr="false" t="normal">COUNTIF(F414:Q414, "&gt;0")</f>
        <v>2</v>
      </c>
      <c r="V414" s="4" t="n">
        <f aca="false" ca="false" dt2D="false" dtr="false" t="normal">COUNTIF(R414:T414, "&gt;0")</f>
        <v>3</v>
      </c>
      <c r="W414" s="4" t="n">
        <f aca="false" ca="false" dt2D="false" dtr="false" t="normal">+U414+V414</f>
        <v>5</v>
      </c>
    </row>
    <row customFormat="true" customHeight="true" ht="12.75" outlineLevel="0" r="415" s="0">
      <c r="A415" s="49" t="n">
        <f aca="false" ca="false" dt2D="false" dtr="false" t="normal">+A414+1</f>
        <v>401</v>
      </c>
      <c r="B415" s="49" t="n">
        <f aca="false" ca="false" dt2D="false" dtr="false" t="normal">+B414+1</f>
        <v>172</v>
      </c>
      <c r="C415" s="50" t="s">
        <v>115</v>
      </c>
      <c r="D415" s="49" t="s">
        <v>538</v>
      </c>
      <c r="E415" s="58" t="n">
        <f aca="false" ca="true" dt2D="false" dtr="false" t="normal">SUBTOTAL(9, F415:T415)</f>
        <v>2916436.179936856</v>
      </c>
      <c r="F415" s="58" t="n">
        <v>2661593.84</v>
      </c>
      <c r="G415" s="58" t="n"/>
      <c r="H415" s="58" t="n"/>
      <c r="I415" s="58" t="n"/>
      <c r="J415" s="58" t="n"/>
      <c r="K415" s="58" t="n"/>
      <c r="L415" s="58" t="n">
        <v>0</v>
      </c>
      <c r="M415" s="58" t="n"/>
      <c r="N415" s="58" t="n"/>
      <c r="O415" s="58" t="n"/>
      <c r="P415" s="58" t="n"/>
      <c r="Q415" s="58" t="n"/>
      <c r="R415" s="58" t="n">
        <v>186230.40352</v>
      </c>
      <c r="S415" s="58" t="n">
        <v>23278.80044</v>
      </c>
      <c r="T415" s="58" t="n">
        <v>45333.135976856</v>
      </c>
      <c r="U415" s="4" t="n">
        <f aca="false" ca="false" dt2D="false" dtr="false" t="normal">COUNTIF(F415:Q415, "&gt;0")</f>
        <v>1</v>
      </c>
      <c r="V415" s="4" t="n">
        <f aca="false" ca="false" dt2D="false" dtr="false" t="normal">COUNTIF(R415:T415, "&gt;0")</f>
        <v>3</v>
      </c>
      <c r="W415" s="4" t="n">
        <f aca="false" ca="false" dt2D="false" dtr="false" t="normal">+U415+V415</f>
        <v>4</v>
      </c>
    </row>
    <row customFormat="true" customHeight="true" ht="12.75" outlineLevel="0" r="416" s="0">
      <c r="A416" s="49" t="n">
        <f aca="false" ca="false" dt2D="false" dtr="false" t="normal">+A415+1</f>
        <v>402</v>
      </c>
      <c r="B416" s="49" t="n">
        <f aca="false" ca="false" dt2D="false" dtr="false" t="normal">+B415+1</f>
        <v>173</v>
      </c>
      <c r="C416" s="50" t="s">
        <v>115</v>
      </c>
      <c r="D416" s="49" t="s">
        <v>539</v>
      </c>
      <c r="E416" s="58" t="n">
        <f aca="false" ca="true" dt2D="false" dtr="false" t="normal">SUBTOTAL(9, F416:T416)</f>
        <v>3915014.32</v>
      </c>
      <c r="F416" s="58" t="n"/>
      <c r="G416" s="58" t="n">
        <v>1657598.72</v>
      </c>
      <c r="H416" s="58" t="n">
        <v>1752198.67</v>
      </c>
      <c r="I416" s="58" t="n"/>
      <c r="J416" s="58" t="n"/>
      <c r="K416" s="58" t="n"/>
      <c r="L416" s="58" t="n">
        <v>0</v>
      </c>
      <c r="M416" s="58" t="n"/>
      <c r="N416" s="58" t="n"/>
      <c r="O416" s="58" t="n"/>
      <c r="P416" s="58" t="n"/>
      <c r="Q416" s="58" t="n"/>
      <c r="R416" s="58" t="n">
        <v>391501.43</v>
      </c>
      <c r="S416" s="58" t="n">
        <v>39150.14</v>
      </c>
      <c r="T416" s="58" t="n">
        <v>74565.36</v>
      </c>
      <c r="U416" s="4" t="n">
        <f aca="false" ca="false" dt2D="false" dtr="false" t="normal">COUNTIF(F416:Q416, "&gt;0")</f>
        <v>2</v>
      </c>
      <c r="V416" s="4" t="n">
        <f aca="false" ca="false" dt2D="false" dtr="false" t="normal">COUNTIF(R416:T416, "&gt;0")</f>
        <v>3</v>
      </c>
      <c r="W416" s="4" t="n">
        <f aca="false" ca="false" dt2D="false" dtr="false" t="normal">+U416+V416</f>
        <v>5</v>
      </c>
    </row>
    <row customFormat="true" customHeight="true" ht="11.25" outlineLevel="0" r="417" s="0">
      <c r="A417" s="49" t="n">
        <f aca="false" ca="false" dt2D="false" dtr="false" t="normal">+A416+1</f>
        <v>403</v>
      </c>
      <c r="B417" s="49" t="n">
        <f aca="false" ca="false" dt2D="false" dtr="false" t="normal">+B416+1</f>
        <v>174</v>
      </c>
      <c r="C417" s="50" t="s">
        <v>115</v>
      </c>
      <c r="D417" s="49" t="s">
        <v>540</v>
      </c>
      <c r="E417" s="58" t="n">
        <f aca="false" ca="true" dt2D="false" dtr="false" t="normal">SUBTOTAL(9, F417:T417)</f>
        <v>3703921.73</v>
      </c>
      <c r="F417" s="58" t="n"/>
      <c r="G417" s="58" t="n"/>
      <c r="H417" s="58" t="n"/>
      <c r="I417" s="58" t="n"/>
      <c r="J417" s="58" t="n">
        <v>2501013.88</v>
      </c>
      <c r="K417" s="58" t="n"/>
      <c r="L417" s="58" t="n">
        <v>0</v>
      </c>
      <c r="M417" s="58" t="n"/>
      <c r="N417" s="58" t="n"/>
      <c r="O417" s="58" t="n"/>
      <c r="P417" s="58" t="n"/>
      <c r="Q417" s="58" t="n"/>
      <c r="R417" s="58" t="n">
        <v>1111176.52</v>
      </c>
      <c r="S417" s="58" t="n">
        <v>37039.22</v>
      </c>
      <c r="T417" s="58" t="n">
        <v>54692.11</v>
      </c>
      <c r="U417" s="4" t="n">
        <f aca="false" ca="false" dt2D="false" dtr="false" t="normal">COUNTIF(F417:Q417, "&gt;0")</f>
        <v>1</v>
      </c>
      <c r="V417" s="4" t="n">
        <f aca="false" ca="false" dt2D="false" dtr="false" t="normal">COUNTIF(R417:T417, "&gt;0")</f>
        <v>3</v>
      </c>
      <c r="W417" s="4" t="n">
        <f aca="false" ca="false" dt2D="false" dtr="false" t="normal">+U417+V417</f>
        <v>4</v>
      </c>
    </row>
    <row customFormat="true" customHeight="true" ht="12.75" outlineLevel="0" r="418" s="0">
      <c r="A418" s="49" t="n">
        <f aca="false" ca="false" dt2D="false" dtr="false" t="normal">+A417+1</f>
        <v>404</v>
      </c>
      <c r="B418" s="49" t="n">
        <f aca="false" ca="false" dt2D="false" dtr="false" t="normal">+B417+1</f>
        <v>175</v>
      </c>
      <c r="C418" s="50" t="s">
        <v>115</v>
      </c>
      <c r="D418" s="49" t="s">
        <v>541</v>
      </c>
      <c r="E418" s="58" t="n">
        <f aca="false" ca="true" dt2D="false" dtr="false" t="normal">SUBTOTAL(9, F418:T418)</f>
        <v>1136254.73</v>
      </c>
      <c r="F418" s="58" t="n"/>
      <c r="G418" s="58" t="n"/>
      <c r="H418" s="58" t="n"/>
      <c r="I418" s="58" t="n"/>
      <c r="J418" s="58" t="n">
        <v>767237.82</v>
      </c>
      <c r="K418" s="58" t="n"/>
      <c r="L418" s="58" t="n">
        <v>0</v>
      </c>
      <c r="M418" s="58" t="n"/>
      <c r="N418" s="58" t="n"/>
      <c r="O418" s="58" t="n"/>
      <c r="P418" s="58" t="n"/>
      <c r="Q418" s="58" t="n"/>
      <c r="R418" s="58" t="n">
        <v>340876.42</v>
      </c>
      <c r="S418" s="58" t="n">
        <v>11362.55</v>
      </c>
      <c r="T418" s="58" t="n">
        <v>16777.94</v>
      </c>
      <c r="U418" s="4" t="n">
        <f aca="false" ca="false" dt2D="false" dtr="false" t="normal">COUNTIF(F418:Q418, "&gt;0")</f>
        <v>1</v>
      </c>
      <c r="V418" s="4" t="n">
        <f aca="false" ca="false" dt2D="false" dtr="false" t="normal">COUNTIF(R418:T418, "&gt;0")</f>
        <v>3</v>
      </c>
      <c r="W418" s="4" t="n">
        <f aca="false" ca="false" dt2D="false" dtr="false" t="normal">+U418+V418</f>
        <v>4</v>
      </c>
    </row>
    <row customFormat="true" customHeight="true" ht="11.25" outlineLevel="0" r="419" s="0">
      <c r="A419" s="49" t="n">
        <f aca="false" ca="false" dt2D="false" dtr="false" t="normal">+A418+1</f>
        <v>405</v>
      </c>
      <c r="B419" s="49" t="n">
        <f aca="false" ca="false" dt2D="false" dtr="false" t="normal">+B418+1</f>
        <v>176</v>
      </c>
      <c r="C419" s="50" t="s">
        <v>115</v>
      </c>
      <c r="D419" s="49" t="s">
        <v>542</v>
      </c>
      <c r="E419" s="58" t="n">
        <f aca="false" ca="true" dt2D="false" dtr="false" t="normal">SUBTOTAL(9, F419:T419)</f>
        <v>1635719.8599999999</v>
      </c>
      <c r="F419" s="58" t="n"/>
      <c r="G419" s="58" t="n"/>
      <c r="H419" s="58" t="n"/>
      <c r="I419" s="58" t="n"/>
      <c r="J419" s="58" t="n">
        <v>1104493.66</v>
      </c>
      <c r="K419" s="58" t="n"/>
      <c r="L419" s="58" t="n">
        <v>0</v>
      </c>
      <c r="M419" s="58" t="n"/>
      <c r="N419" s="58" t="n"/>
      <c r="O419" s="58" t="n"/>
      <c r="P419" s="58" t="n"/>
      <c r="Q419" s="58" t="n"/>
      <c r="R419" s="58" t="n">
        <v>490715.96</v>
      </c>
      <c r="S419" s="58" t="n">
        <v>16357.2</v>
      </c>
      <c r="T419" s="58" t="n">
        <v>24153.04</v>
      </c>
      <c r="U419" s="4" t="n">
        <f aca="false" ca="false" dt2D="false" dtr="false" t="normal">COUNTIF(F419:Q419, "&gt;0")</f>
        <v>1</v>
      </c>
      <c r="V419" s="4" t="n">
        <f aca="false" ca="false" dt2D="false" dtr="false" t="normal">COUNTIF(R419:T419, "&gt;0")</f>
        <v>3</v>
      </c>
      <c r="W419" s="4" t="n">
        <f aca="false" ca="false" dt2D="false" dtr="false" t="normal">+U419+V419</f>
        <v>4</v>
      </c>
    </row>
    <row customFormat="true" customHeight="true" ht="12.75" outlineLevel="0" r="420" s="0">
      <c r="A420" s="49" t="n">
        <f aca="false" ca="false" dt2D="false" dtr="false" t="normal">+A419+1</f>
        <v>406</v>
      </c>
      <c r="B420" s="49" t="n">
        <f aca="false" ca="false" dt2D="false" dtr="false" t="normal">+B419+1</f>
        <v>177</v>
      </c>
      <c r="C420" s="50" t="s">
        <v>115</v>
      </c>
      <c r="D420" s="49" t="s">
        <v>543</v>
      </c>
      <c r="E420" s="58" t="n">
        <f aca="false" ca="true" dt2D="false" dtr="false" t="normal">SUBTOTAL(9, F420:T420)</f>
        <v>2574923</v>
      </c>
      <c r="F420" s="58" t="n"/>
      <c r="G420" s="58" t="n"/>
      <c r="H420" s="58" t="n"/>
      <c r="I420" s="58" t="n"/>
      <c r="J420" s="58" t="n">
        <v>1738675.56</v>
      </c>
      <c r="K420" s="58" t="n"/>
      <c r="L420" s="58" t="n">
        <v>0</v>
      </c>
      <c r="M420" s="58" t="n"/>
      <c r="N420" s="58" t="n"/>
      <c r="O420" s="58" t="n"/>
      <c r="P420" s="58" t="n"/>
      <c r="Q420" s="58" t="n"/>
      <c r="R420" s="58" t="n">
        <v>772476.9</v>
      </c>
      <c r="S420" s="58" t="n">
        <v>25749.23</v>
      </c>
      <c r="T420" s="58" t="n">
        <v>38021.31</v>
      </c>
      <c r="U420" s="4" t="n">
        <f aca="false" ca="false" dt2D="false" dtr="false" t="normal">COUNTIF(F420:Q420, "&gt;0")</f>
        <v>1</v>
      </c>
      <c r="V420" s="4" t="n">
        <f aca="false" ca="false" dt2D="false" dtr="false" t="normal">COUNTIF(R420:T420, "&gt;0")</f>
        <v>3</v>
      </c>
      <c r="W420" s="4" t="n">
        <f aca="false" ca="false" dt2D="false" dtr="false" t="normal">+U420+V420</f>
        <v>4</v>
      </c>
    </row>
    <row customFormat="true" customHeight="true" ht="12.75" outlineLevel="0" r="421" s="0">
      <c r="A421" s="49" t="n">
        <f aca="false" ca="false" dt2D="false" dtr="false" t="normal">+A420+1</f>
        <v>407</v>
      </c>
      <c r="B421" s="49" t="n">
        <f aca="false" ca="false" dt2D="false" dtr="false" t="normal">+B420+1</f>
        <v>178</v>
      </c>
      <c r="C421" s="50" t="s">
        <v>115</v>
      </c>
      <c r="D421" s="49" t="s">
        <v>544</v>
      </c>
      <c r="E421" s="58" t="n">
        <f aca="false" ca="true" dt2D="false" dtr="false" t="normal">SUBTOTAL(9, F421:T421)</f>
        <v>2585717.0700000003</v>
      </c>
      <c r="F421" s="58" t="n"/>
      <c r="G421" s="58" t="n"/>
      <c r="H421" s="58" t="n"/>
      <c r="I421" s="58" t="n"/>
      <c r="J421" s="58" t="n">
        <v>1745964.08</v>
      </c>
      <c r="K421" s="58" t="n"/>
      <c r="L421" s="58" t="n">
        <v>0</v>
      </c>
      <c r="M421" s="58" t="n"/>
      <c r="N421" s="58" t="n"/>
      <c r="O421" s="58" t="n"/>
      <c r="P421" s="58" t="n"/>
      <c r="Q421" s="58" t="n"/>
      <c r="R421" s="58" t="n">
        <v>775715.12</v>
      </c>
      <c r="S421" s="58" t="n">
        <v>25857.17</v>
      </c>
      <c r="T421" s="58" t="n">
        <v>38180.7</v>
      </c>
      <c r="U421" s="4" t="n">
        <f aca="false" ca="false" dt2D="false" dtr="false" t="normal">COUNTIF(F421:Q421, "&gt;0")</f>
        <v>1</v>
      </c>
      <c r="V421" s="4" t="n">
        <f aca="false" ca="false" dt2D="false" dtr="false" t="normal">COUNTIF(R421:T421, "&gt;0")</f>
        <v>3</v>
      </c>
      <c r="W421" s="4" t="n">
        <f aca="false" ca="false" dt2D="false" dtr="false" t="normal">+U421+V421</f>
        <v>4</v>
      </c>
    </row>
    <row customFormat="true" customHeight="true" ht="12.75" outlineLevel="0" r="422" s="0">
      <c r="A422" s="49" t="n">
        <f aca="false" ca="false" dt2D="false" dtr="false" t="normal">+A421+1</f>
        <v>408</v>
      </c>
      <c r="B422" s="49" t="n">
        <f aca="false" ca="false" dt2D="false" dtr="false" t="normal">+B421+1</f>
        <v>179</v>
      </c>
      <c r="C422" s="50" t="s">
        <v>115</v>
      </c>
      <c r="D422" s="49" t="s">
        <v>545</v>
      </c>
      <c r="E422" s="58" t="n">
        <f aca="false" ca="true" dt2D="false" dtr="false" t="normal">SUBTOTAL(9, F422:T422)</f>
        <v>2055728.7299999997</v>
      </c>
      <c r="F422" s="58" t="n"/>
      <c r="G422" s="58" t="n"/>
      <c r="H422" s="58" t="n"/>
      <c r="I422" s="58" t="n"/>
      <c r="J422" s="58" t="n">
        <v>1388097.93</v>
      </c>
      <c r="K422" s="58" t="n"/>
      <c r="L422" s="58" t="n">
        <v>0</v>
      </c>
      <c r="M422" s="58" t="n"/>
      <c r="N422" s="58" t="n"/>
      <c r="O422" s="58" t="n"/>
      <c r="P422" s="58" t="n"/>
      <c r="Q422" s="58" t="n"/>
      <c r="R422" s="58" t="n">
        <v>616718.62</v>
      </c>
      <c r="S422" s="58" t="n">
        <v>20557.29</v>
      </c>
      <c r="T422" s="58" t="n">
        <v>30354.89</v>
      </c>
      <c r="U422" s="4" t="n">
        <f aca="false" ca="false" dt2D="false" dtr="false" t="normal">COUNTIF(F422:Q422, "&gt;0")</f>
        <v>1</v>
      </c>
      <c r="V422" s="4" t="n">
        <f aca="false" ca="false" dt2D="false" dtr="false" t="normal">COUNTIF(R422:T422, "&gt;0")</f>
        <v>3</v>
      </c>
      <c r="W422" s="4" t="n">
        <f aca="false" ca="false" dt2D="false" dtr="false" t="normal">+U422+V422</f>
        <v>4</v>
      </c>
    </row>
    <row customFormat="true" customHeight="true" ht="12.75" outlineLevel="0" r="423" s="0">
      <c r="A423" s="49" t="n">
        <f aca="false" ca="false" dt2D="false" dtr="false" t="normal">+A422+1</f>
        <v>409</v>
      </c>
      <c r="B423" s="49" t="n">
        <f aca="false" ca="false" dt2D="false" dtr="false" t="normal">+B422+1</f>
        <v>180</v>
      </c>
      <c r="C423" s="50" t="s">
        <v>115</v>
      </c>
      <c r="D423" s="49" t="s">
        <v>546</v>
      </c>
      <c r="E423" s="58" t="n">
        <f aca="false" ca="true" dt2D="false" dtr="false" t="normal">SUBTOTAL(9, F423:T423)</f>
        <v>2073838.7599999998</v>
      </c>
      <c r="F423" s="58" t="n"/>
      <c r="G423" s="58" t="n"/>
      <c r="H423" s="58" t="n"/>
      <c r="I423" s="58" t="n"/>
      <c r="J423" s="58" t="n">
        <v>1400326.44</v>
      </c>
      <c r="K423" s="58" t="n"/>
      <c r="L423" s="58" t="n">
        <v>0</v>
      </c>
      <c r="M423" s="58" t="n"/>
      <c r="N423" s="58" t="n"/>
      <c r="O423" s="58" t="n"/>
      <c r="P423" s="58" t="n"/>
      <c r="Q423" s="58" t="n"/>
      <c r="R423" s="58" t="n">
        <v>622151.63</v>
      </c>
      <c r="S423" s="58" t="n">
        <v>20738.39</v>
      </c>
      <c r="T423" s="58" t="n">
        <v>30622.3</v>
      </c>
      <c r="U423" s="4" t="n">
        <f aca="false" ca="false" dt2D="false" dtr="false" t="normal">COUNTIF(F423:Q423, "&gt;0")</f>
        <v>1</v>
      </c>
      <c r="V423" s="4" t="n">
        <f aca="false" ca="false" dt2D="false" dtr="false" t="normal">COUNTIF(R423:T423, "&gt;0")</f>
        <v>3</v>
      </c>
      <c r="W423" s="4" t="n">
        <f aca="false" ca="false" dt2D="false" dtr="false" t="normal">+U423+V423</f>
        <v>4</v>
      </c>
    </row>
    <row customFormat="true" customHeight="true" ht="12.75" outlineLevel="0" r="424" s="0">
      <c r="A424" s="49" t="n">
        <f aca="false" ca="false" dt2D="false" dtr="false" t="normal">+A423+1</f>
        <v>410</v>
      </c>
      <c r="B424" s="49" t="n">
        <f aca="false" ca="false" dt2D="false" dtr="false" t="normal">+B423+1</f>
        <v>181</v>
      </c>
      <c r="C424" s="50" t="s">
        <v>115</v>
      </c>
      <c r="D424" s="49" t="s">
        <v>547</v>
      </c>
      <c r="E424" s="58" t="n">
        <f aca="false" ca="true" dt2D="false" dtr="false" t="normal">SUBTOTAL(9, F424:T424)</f>
        <v>2574863.06</v>
      </c>
      <c r="F424" s="58" t="n"/>
      <c r="G424" s="58" t="n"/>
      <c r="H424" s="58" t="n"/>
      <c r="I424" s="58" t="n"/>
      <c r="J424" s="58" t="n">
        <v>1738635.08</v>
      </c>
      <c r="K424" s="58" t="n"/>
      <c r="L424" s="58" t="n">
        <v>0</v>
      </c>
      <c r="M424" s="58" t="n"/>
      <c r="N424" s="58" t="n"/>
      <c r="O424" s="58" t="n"/>
      <c r="P424" s="58" t="n"/>
      <c r="Q424" s="58" t="n"/>
      <c r="R424" s="58" t="n">
        <v>772458.92</v>
      </c>
      <c r="S424" s="58" t="n">
        <v>25748.63</v>
      </c>
      <c r="T424" s="58" t="n">
        <v>38020.43</v>
      </c>
      <c r="U424" s="4" t="n">
        <f aca="false" ca="false" dt2D="false" dtr="false" t="normal">COUNTIF(F424:Q424, "&gt;0")</f>
        <v>1</v>
      </c>
      <c r="V424" s="4" t="n">
        <f aca="false" ca="false" dt2D="false" dtr="false" t="normal">COUNTIF(R424:T424, "&gt;0")</f>
        <v>3</v>
      </c>
      <c r="W424" s="4" t="n">
        <f aca="false" ca="false" dt2D="false" dtr="false" t="normal">+U424+V424</f>
        <v>4</v>
      </c>
    </row>
    <row customFormat="true" customHeight="true" ht="12.75" outlineLevel="0" r="425" s="0">
      <c r="A425" s="49" t="n">
        <f aca="false" ca="false" dt2D="false" dtr="false" t="normal">+A424+1</f>
        <v>411</v>
      </c>
      <c r="B425" s="49" t="n">
        <f aca="false" ca="false" dt2D="false" dtr="false" t="normal">+B424+1</f>
        <v>182</v>
      </c>
      <c r="C425" s="50" t="s">
        <v>115</v>
      </c>
      <c r="D425" s="49" t="s">
        <v>548</v>
      </c>
      <c r="E425" s="58" t="n">
        <f aca="false" ca="true" dt2D="false" dtr="false" t="normal">SUBTOTAL(9, F425:T425)</f>
        <v>3707519.74</v>
      </c>
      <c r="F425" s="58" t="n"/>
      <c r="G425" s="58" t="n"/>
      <c r="H425" s="58" t="n"/>
      <c r="I425" s="58" t="n"/>
      <c r="J425" s="58" t="n">
        <v>2503443.38</v>
      </c>
      <c r="K425" s="58" t="n"/>
      <c r="L425" s="58" t="n">
        <v>0</v>
      </c>
      <c r="M425" s="58" t="n"/>
      <c r="N425" s="58" t="n"/>
      <c r="O425" s="58" t="n"/>
      <c r="P425" s="58" t="n"/>
      <c r="Q425" s="58" t="n"/>
      <c r="R425" s="58" t="n">
        <v>1112255.92</v>
      </c>
      <c r="S425" s="58" t="n">
        <v>37075.2</v>
      </c>
      <c r="T425" s="58" t="n">
        <v>54745.24</v>
      </c>
      <c r="U425" s="4" t="n">
        <f aca="false" ca="false" dt2D="false" dtr="false" t="normal">COUNTIF(F425:Q425, "&gt;0")</f>
        <v>1</v>
      </c>
      <c r="V425" s="4" t="n">
        <f aca="false" ca="false" dt2D="false" dtr="false" t="normal">COUNTIF(R425:T425, "&gt;0")</f>
        <v>3</v>
      </c>
      <c r="W425" s="4" t="n">
        <f aca="false" ca="false" dt2D="false" dtr="false" t="normal">+U425+V425</f>
        <v>4</v>
      </c>
    </row>
    <row customFormat="true" customHeight="true" ht="12.75" outlineLevel="0" r="426" s="0">
      <c r="A426" s="49" t="n">
        <f aca="false" ca="false" dt2D="false" dtr="false" t="normal">+A425+1</f>
        <v>412</v>
      </c>
      <c r="B426" s="49" t="n">
        <f aca="false" ca="false" dt2D="false" dtr="false" t="normal">+B425+1</f>
        <v>183</v>
      </c>
      <c r="C426" s="50" t="s">
        <v>115</v>
      </c>
      <c r="D426" s="49" t="s">
        <v>549</v>
      </c>
      <c r="E426" s="58" t="n">
        <f aca="false" ca="true" dt2D="false" dtr="false" t="normal">SUBTOTAL(9, F426:T426)</f>
        <v>3737023.5100000002</v>
      </c>
      <c r="F426" s="58" t="n"/>
      <c r="G426" s="58" t="n"/>
      <c r="H426" s="58" t="n"/>
      <c r="I426" s="58" t="n"/>
      <c r="J426" s="58" t="n">
        <v>2523365.33</v>
      </c>
      <c r="K426" s="58" t="n"/>
      <c r="L426" s="58" t="n">
        <v>0</v>
      </c>
      <c r="M426" s="58" t="n"/>
      <c r="N426" s="58" t="n"/>
      <c r="O426" s="58" t="n"/>
      <c r="P426" s="58" t="n"/>
      <c r="Q426" s="58" t="n"/>
      <c r="R426" s="58" t="n">
        <v>1121107.05</v>
      </c>
      <c r="S426" s="58" t="n">
        <v>37370.24</v>
      </c>
      <c r="T426" s="58" t="n">
        <v>55180.89</v>
      </c>
      <c r="U426" s="4" t="n">
        <f aca="false" ca="false" dt2D="false" dtr="false" t="normal">COUNTIF(F426:Q426, "&gt;0")</f>
        <v>1</v>
      </c>
      <c r="V426" s="4" t="n">
        <f aca="false" ca="false" dt2D="false" dtr="false" t="normal">COUNTIF(R426:T426, "&gt;0")</f>
        <v>3</v>
      </c>
      <c r="W426" s="4" t="n">
        <f aca="false" ca="false" dt2D="false" dtr="false" t="normal">+U426+V426</f>
        <v>4</v>
      </c>
    </row>
    <row customFormat="true" customHeight="true" ht="12.75" outlineLevel="0" r="427" s="0">
      <c r="A427" s="49" t="n">
        <f aca="false" ca="false" dt2D="false" dtr="false" t="normal">+A426+1</f>
        <v>413</v>
      </c>
      <c r="B427" s="49" t="n">
        <f aca="false" ca="false" dt2D="false" dtr="false" t="normal">+B426+1</f>
        <v>184</v>
      </c>
      <c r="C427" s="50" t="s">
        <v>115</v>
      </c>
      <c r="D427" s="49" t="s">
        <v>550</v>
      </c>
      <c r="E427" s="58" t="n">
        <f aca="false" ca="true" dt2D="false" dtr="false" t="normal">SUBTOTAL(9, F427:T427)</f>
        <v>1635839.7899999998</v>
      </c>
      <c r="F427" s="58" t="n"/>
      <c r="G427" s="58" t="n"/>
      <c r="H427" s="58" t="n"/>
      <c r="I427" s="58" t="n"/>
      <c r="J427" s="58" t="n">
        <v>1104574.64</v>
      </c>
      <c r="K427" s="58" t="n"/>
      <c r="L427" s="58" t="n">
        <v>0</v>
      </c>
      <c r="M427" s="58" t="n"/>
      <c r="N427" s="58" t="n"/>
      <c r="O427" s="58" t="n"/>
      <c r="P427" s="58" t="n"/>
      <c r="Q427" s="58" t="n"/>
      <c r="R427" s="58" t="n">
        <v>490751.94</v>
      </c>
      <c r="S427" s="58" t="n">
        <v>16358.4</v>
      </c>
      <c r="T427" s="58" t="n">
        <v>24154.81</v>
      </c>
      <c r="U427" s="4" t="n">
        <f aca="false" ca="false" dt2D="false" dtr="false" t="normal">COUNTIF(F427:Q427, "&gt;0")</f>
        <v>1</v>
      </c>
      <c r="V427" s="4" t="n">
        <f aca="false" ca="false" dt2D="false" dtr="false" t="normal">COUNTIF(R427:T427, "&gt;0")</f>
        <v>3</v>
      </c>
      <c r="W427" s="4" t="n">
        <f aca="false" ca="false" dt2D="false" dtr="false" t="normal">+U427+V427</f>
        <v>4</v>
      </c>
    </row>
    <row customFormat="true" customHeight="true" ht="12.75" outlineLevel="0" r="428" s="0">
      <c r="A428" s="49" t="n">
        <f aca="false" ca="false" dt2D="false" dtr="false" t="normal">+A427+1</f>
        <v>414</v>
      </c>
      <c r="B428" s="49" t="n">
        <f aca="false" ca="false" dt2D="false" dtr="false" t="normal">+B427+1</f>
        <v>185</v>
      </c>
      <c r="C428" s="50" t="s">
        <v>115</v>
      </c>
      <c r="D428" s="49" t="s">
        <v>551</v>
      </c>
      <c r="E428" s="58" t="n">
        <f aca="false" ca="true" dt2D="false" dtr="false" t="normal">SUBTOTAL(9, F428:T428)</f>
        <v>4342786.53</v>
      </c>
      <c r="F428" s="58" t="n">
        <v>2112488.2</v>
      </c>
      <c r="G428" s="58" t="n"/>
      <c r="H428" s="58" t="n"/>
      <c r="I428" s="58" t="n"/>
      <c r="J428" s="58" t="n"/>
      <c r="K428" s="58" t="n"/>
      <c r="L428" s="58" t="n">
        <v>0</v>
      </c>
      <c r="M428" s="58" t="n"/>
      <c r="N428" s="58" t="n"/>
      <c r="O428" s="58" t="n"/>
      <c r="P428" s="58" t="n"/>
      <c r="Q428" s="58" t="n"/>
      <c r="R428" s="58" t="n">
        <v>1719480.63</v>
      </c>
      <c r="S428" s="58" t="n">
        <v>175596.29</v>
      </c>
      <c r="T428" s="58" t="n">
        <v>335221.41</v>
      </c>
      <c r="U428" s="4" t="n">
        <f aca="false" ca="false" dt2D="false" dtr="false" t="normal">COUNTIF(F428:Q428, "&gt;0")</f>
        <v>1</v>
      </c>
      <c r="V428" s="4" t="n">
        <f aca="false" ca="false" dt2D="false" dtr="false" t="normal">COUNTIF(R428:T428, "&gt;0")</f>
        <v>3</v>
      </c>
      <c r="W428" s="4" t="n">
        <f aca="false" ca="false" dt2D="false" dtr="false" t="normal">+U428+V428</f>
        <v>4</v>
      </c>
    </row>
    <row customFormat="true" customHeight="true" ht="12.75" outlineLevel="0" r="429" s="0">
      <c r="A429" s="49" t="n">
        <f aca="false" ca="false" dt2D="false" dtr="false" t="normal">+A428+1</f>
        <v>415</v>
      </c>
      <c r="B429" s="49" t="n">
        <f aca="false" ca="false" dt2D="false" dtr="false" t="normal">+B428+1</f>
        <v>186</v>
      </c>
      <c r="C429" s="50" t="s">
        <v>115</v>
      </c>
      <c r="D429" s="49" t="s">
        <v>552</v>
      </c>
      <c r="E429" s="58" t="n">
        <f aca="false" ca="true" dt2D="false" dtr="false" t="normal">SUBTOTAL(9, F429:T429)</f>
        <v>4270768.59</v>
      </c>
      <c r="F429" s="58" t="n">
        <v>2077456.08</v>
      </c>
      <c r="G429" s="58" t="n"/>
      <c r="H429" s="58" t="n"/>
      <c r="I429" s="58" t="n"/>
      <c r="J429" s="58" t="n"/>
      <c r="K429" s="58" t="n"/>
      <c r="L429" s="58" t="n">
        <v>0</v>
      </c>
      <c r="M429" s="58" t="n"/>
      <c r="N429" s="58" t="n"/>
      <c r="O429" s="58" t="n"/>
      <c r="P429" s="58" t="n"/>
      <c r="Q429" s="58" t="n"/>
      <c r="R429" s="58" t="n">
        <v>1690965.89</v>
      </c>
      <c r="S429" s="58" t="n">
        <v>172684.31</v>
      </c>
      <c r="T429" s="58" t="n">
        <v>329662.31</v>
      </c>
      <c r="U429" s="4" t="n">
        <f aca="false" ca="false" dt2D="false" dtr="false" t="normal">COUNTIF(F429:Q429, "&gt;0")</f>
        <v>1</v>
      </c>
      <c r="V429" s="4" t="n">
        <f aca="false" ca="false" dt2D="false" dtr="false" t="normal">COUNTIF(R429:T429, "&gt;0")</f>
        <v>3</v>
      </c>
      <c r="W429" s="4" t="n">
        <f aca="false" ca="false" dt2D="false" dtr="false" t="normal">+U429+V429</f>
        <v>4</v>
      </c>
    </row>
    <row customFormat="true" customHeight="true" ht="11.25" outlineLevel="0" r="430" s="0">
      <c r="A430" s="49" t="n">
        <f aca="false" ca="false" dt2D="false" dtr="false" t="normal">+A429+1</f>
        <v>416</v>
      </c>
      <c r="B430" s="49" t="n">
        <f aca="false" ca="false" dt2D="false" dtr="false" t="normal">+B429+1</f>
        <v>187</v>
      </c>
      <c r="C430" s="50" t="s">
        <v>115</v>
      </c>
      <c r="D430" s="49" t="s">
        <v>553</v>
      </c>
      <c r="E430" s="58" t="n">
        <f aca="false" ca="true" dt2D="false" dtr="false" t="normal">SUBTOTAL(9, F430:T430)</f>
        <v>4989668.8100000005</v>
      </c>
      <c r="F430" s="58" t="n"/>
      <c r="G430" s="58" t="n"/>
      <c r="H430" s="58" t="n"/>
      <c r="I430" s="58" t="n">
        <v>4199285.31</v>
      </c>
      <c r="J430" s="58" t="n"/>
      <c r="K430" s="58" t="n"/>
      <c r="L430" s="58" t="n">
        <v>0</v>
      </c>
      <c r="M430" s="58" t="n"/>
      <c r="N430" s="58" t="n"/>
      <c r="O430" s="58" t="n"/>
      <c r="P430" s="58" t="n"/>
      <c r="Q430" s="58" t="n"/>
      <c r="R430" s="58" t="n">
        <v>648656.95</v>
      </c>
      <c r="S430" s="58" t="n">
        <v>49896.69</v>
      </c>
      <c r="T430" s="58" t="n">
        <v>91829.86</v>
      </c>
      <c r="U430" s="4" t="n">
        <f aca="false" ca="false" dt2D="false" dtr="false" t="normal">COUNTIF(F430:Q430, "&gt;0")</f>
        <v>1</v>
      </c>
      <c r="V430" s="4" t="n">
        <f aca="false" ca="false" dt2D="false" dtr="false" t="normal">COUNTIF(R430:T430, "&gt;0")</f>
        <v>3</v>
      </c>
      <c r="W430" s="4" t="n">
        <f aca="false" ca="false" dt2D="false" dtr="false" t="normal">+U430+V430</f>
        <v>4</v>
      </c>
    </row>
    <row customFormat="true" customHeight="true" ht="12.75" outlineLevel="0" r="431" s="0">
      <c r="A431" s="49" t="n">
        <f aca="false" ca="false" dt2D="false" dtr="false" t="normal">+A430+1</f>
        <v>417</v>
      </c>
      <c r="B431" s="49" t="n">
        <f aca="false" ca="false" dt2D="false" dtr="false" t="normal">+B430+1</f>
        <v>188</v>
      </c>
      <c r="C431" s="50" t="s">
        <v>115</v>
      </c>
      <c r="D431" s="49" t="s">
        <v>554</v>
      </c>
      <c r="E431" s="58" t="n">
        <f aca="false" ca="true" dt2D="false" dtr="false" t="normal">SUBTOTAL(9, F431:T431)</f>
        <v>11920119.91</v>
      </c>
      <c r="F431" s="58" t="n"/>
      <c r="G431" s="58" t="n">
        <v>7136010.72</v>
      </c>
      <c r="H431" s="58" t="n"/>
      <c r="I431" s="58" t="n"/>
      <c r="J431" s="58" t="n">
        <v>2516457.44</v>
      </c>
      <c r="K431" s="58" t="n"/>
      <c r="L431" s="58" t="n">
        <v>0</v>
      </c>
      <c r="M431" s="58" t="n"/>
      <c r="N431" s="58" t="n"/>
      <c r="O431" s="58" t="n"/>
      <c r="P431" s="58" t="n"/>
      <c r="Q431" s="58" t="n"/>
      <c r="R431" s="58" t="n">
        <v>1937370.62</v>
      </c>
      <c r="S431" s="58" t="n">
        <v>119201.2</v>
      </c>
      <c r="T431" s="58" t="n">
        <v>211079.93</v>
      </c>
      <c r="U431" s="4" t="n">
        <f aca="false" ca="false" dt2D="false" dtr="false" t="normal">COUNTIF(F431:Q431, "&gt;0")</f>
        <v>2</v>
      </c>
      <c r="V431" s="4" t="n">
        <f aca="false" ca="false" dt2D="false" dtr="false" t="normal">COUNTIF(R431:T431, "&gt;0")</f>
        <v>3</v>
      </c>
      <c r="W431" s="4" t="n">
        <f aca="false" ca="false" dt2D="false" dtr="false" t="normal">+U431+V431</f>
        <v>5</v>
      </c>
    </row>
    <row customFormat="true" customHeight="true" ht="12.75" outlineLevel="0" r="432" s="0">
      <c r="A432" s="49" t="n">
        <f aca="false" ca="false" dt2D="false" dtr="false" t="normal">+A431+1</f>
        <v>418</v>
      </c>
      <c r="B432" s="49" t="n">
        <f aca="false" ca="false" dt2D="false" dtr="false" t="normal">+B431+1</f>
        <v>189</v>
      </c>
      <c r="C432" s="50" t="s">
        <v>115</v>
      </c>
      <c r="D432" s="49" t="s">
        <v>555</v>
      </c>
      <c r="E432" s="58" t="n">
        <f aca="false" ca="true" dt2D="false" dtr="false" t="normal">SUBTOTAL(9, F432:T432)</f>
        <v>9822209.06</v>
      </c>
      <c r="F432" s="58" t="n"/>
      <c r="G432" s="58" t="n"/>
      <c r="H432" s="58" t="n"/>
      <c r="I432" s="58" t="n"/>
      <c r="J432" s="58" t="n">
        <v>802809.83</v>
      </c>
      <c r="K432" s="58" t="n"/>
      <c r="L432" s="58" t="n">
        <v>0</v>
      </c>
      <c r="M432" s="58" t="n"/>
      <c r="N432" s="58" t="n"/>
      <c r="O432" s="58" t="n"/>
      <c r="P432" s="58" t="n"/>
      <c r="Q432" s="58" t="n">
        <v>5763512.91</v>
      </c>
      <c r="R432" s="58" t="n">
        <v>2580508.2</v>
      </c>
      <c r="S432" s="58" t="n">
        <v>234272.11</v>
      </c>
      <c r="T432" s="58" t="n">
        <v>441106.01</v>
      </c>
      <c r="U432" s="4" t="n">
        <f aca="false" ca="false" dt2D="false" dtr="false" t="normal">COUNTIF(F432:Q432, "&gt;0")</f>
        <v>2</v>
      </c>
      <c r="V432" s="4" t="n">
        <f aca="false" ca="false" dt2D="false" dtr="false" t="normal">COUNTIF(R432:T432, "&gt;0")</f>
        <v>3</v>
      </c>
      <c r="W432" s="4" t="n">
        <f aca="false" ca="false" dt2D="false" dtr="false" t="normal">+U432+V432</f>
        <v>5</v>
      </c>
    </row>
    <row customFormat="true" customHeight="true" ht="12.75" outlineLevel="0" r="433" s="0">
      <c r="A433" s="49" t="n">
        <f aca="false" ca="false" dt2D="false" dtr="false" t="normal">+A432+1</f>
        <v>419</v>
      </c>
      <c r="B433" s="49" t="n">
        <f aca="false" ca="false" dt2D="false" dtr="false" t="normal">+B432+1</f>
        <v>190</v>
      </c>
      <c r="C433" s="50" t="s">
        <v>115</v>
      </c>
      <c r="D433" s="49" t="s">
        <v>556</v>
      </c>
      <c r="E433" s="58" t="n">
        <f aca="false" ca="true" dt2D="false" dtr="false" t="normal">SUBTOTAL(9, F433:T433)</f>
        <v>935485.19</v>
      </c>
      <c r="F433" s="58" t="n"/>
      <c r="G433" s="58" t="n"/>
      <c r="H433" s="58" t="n"/>
      <c r="I433" s="58" t="n"/>
      <c r="J433" s="58" t="n">
        <v>631671.41</v>
      </c>
      <c r="K433" s="58" t="n"/>
      <c r="L433" s="58" t="n">
        <v>0</v>
      </c>
      <c r="M433" s="58" t="n"/>
      <c r="N433" s="58" t="n"/>
      <c r="O433" s="58" t="n"/>
      <c r="P433" s="58" t="n"/>
      <c r="Q433" s="58" t="n"/>
      <c r="R433" s="58" t="n">
        <v>280645.56</v>
      </c>
      <c r="S433" s="58" t="n">
        <v>9354.85</v>
      </c>
      <c r="T433" s="58" t="n">
        <v>13813.37</v>
      </c>
      <c r="U433" s="4" t="n">
        <f aca="false" ca="false" dt2D="false" dtr="false" t="normal">COUNTIF(F433:Q433, "&gt;0")</f>
        <v>1</v>
      </c>
      <c r="V433" s="4" t="n">
        <f aca="false" ca="false" dt2D="false" dtr="false" t="normal">COUNTIF(R433:T433, "&gt;0")</f>
        <v>3</v>
      </c>
      <c r="W433" s="4" t="n">
        <f aca="false" ca="false" dt2D="false" dtr="false" t="normal">+U433+V433</f>
        <v>4</v>
      </c>
    </row>
    <row customFormat="true" customHeight="true" ht="12.75" outlineLevel="0" r="434" s="0">
      <c r="A434" s="49" t="n">
        <f aca="false" ca="false" dt2D="false" dtr="false" t="normal">+A433+1</f>
        <v>420</v>
      </c>
      <c r="B434" s="49" t="n">
        <f aca="false" ca="false" dt2D="false" dtr="false" t="normal">+B433+1</f>
        <v>191</v>
      </c>
      <c r="C434" s="50" t="s">
        <v>115</v>
      </c>
      <c r="D434" s="49" t="s">
        <v>557</v>
      </c>
      <c r="E434" s="58" t="n">
        <f aca="false" ca="true" dt2D="false" dtr="false" t="normal">SUBTOTAL(9, F434:T434)</f>
        <v>909459.5299999999</v>
      </c>
      <c r="F434" s="58" t="n"/>
      <c r="G434" s="58" t="n"/>
      <c r="H434" s="58" t="n"/>
      <c r="I434" s="58" t="n"/>
      <c r="J434" s="58" t="n">
        <v>614097.99</v>
      </c>
      <c r="K434" s="58" t="n"/>
      <c r="L434" s="58" t="n">
        <v>0</v>
      </c>
      <c r="M434" s="58" t="n"/>
      <c r="N434" s="58" t="n"/>
      <c r="O434" s="58" t="n"/>
      <c r="P434" s="58" t="n"/>
      <c r="Q434" s="58" t="n"/>
      <c r="R434" s="58" t="n">
        <v>272837.86</v>
      </c>
      <c r="S434" s="58" t="n">
        <v>9094.6</v>
      </c>
      <c r="T434" s="58" t="n">
        <v>13429.08</v>
      </c>
      <c r="U434" s="4" t="n">
        <f aca="false" ca="false" dt2D="false" dtr="false" t="normal">COUNTIF(F434:Q434, "&gt;0")</f>
        <v>1</v>
      </c>
      <c r="V434" s="4" t="n">
        <f aca="false" ca="false" dt2D="false" dtr="false" t="normal">COUNTIF(R434:T434, "&gt;0")</f>
        <v>3</v>
      </c>
      <c r="W434" s="4" t="n">
        <f aca="false" ca="false" dt2D="false" dtr="false" t="normal">+U434+V434</f>
        <v>4</v>
      </c>
    </row>
    <row customFormat="true" customHeight="true" ht="12.75" outlineLevel="0" r="435" s="0">
      <c r="A435" s="49" t="n">
        <f aca="false" ca="false" dt2D="false" dtr="false" t="normal">+A434+1</f>
        <v>421</v>
      </c>
      <c r="B435" s="49" t="n">
        <f aca="false" ca="false" dt2D="false" dtr="false" t="normal">+B434+1</f>
        <v>192</v>
      </c>
      <c r="C435" s="50" t="s">
        <v>115</v>
      </c>
      <c r="D435" s="49" t="s">
        <v>558</v>
      </c>
      <c r="E435" s="58" t="n">
        <f aca="false" ca="true" dt2D="false" dtr="false" t="normal">SUBTOTAL(9, F435:T435)</f>
        <v>943280.91</v>
      </c>
      <c r="F435" s="58" t="n"/>
      <c r="G435" s="58" t="n"/>
      <c r="H435" s="58" t="n"/>
      <c r="I435" s="58" t="n"/>
      <c r="J435" s="58" t="n">
        <v>636935.34</v>
      </c>
      <c r="K435" s="58" t="n"/>
      <c r="L435" s="58" t="n">
        <v>0</v>
      </c>
      <c r="M435" s="58" t="n"/>
      <c r="N435" s="58" t="n"/>
      <c r="O435" s="58" t="n"/>
      <c r="P435" s="58" t="n"/>
      <c r="Q435" s="58" t="n"/>
      <c r="R435" s="58" t="n">
        <v>282984.27</v>
      </c>
      <c r="S435" s="58" t="n">
        <v>9432.81</v>
      </c>
      <c r="T435" s="58" t="n">
        <v>13928.49</v>
      </c>
      <c r="U435" s="4" t="n">
        <f aca="false" ca="false" dt2D="false" dtr="false" t="normal">COUNTIF(F435:Q435, "&gt;0")</f>
        <v>1</v>
      </c>
      <c r="V435" s="4" t="n">
        <f aca="false" ca="false" dt2D="false" dtr="false" t="normal">COUNTIF(R435:T435, "&gt;0")</f>
        <v>3</v>
      </c>
      <c r="W435" s="4" t="n">
        <f aca="false" ca="false" dt2D="false" dtr="false" t="normal">+U435+V435</f>
        <v>4</v>
      </c>
    </row>
    <row customFormat="true" customHeight="true" ht="12.75" outlineLevel="0" r="436" s="0">
      <c r="A436" s="49" t="n">
        <f aca="false" ca="false" dt2D="false" dtr="false" t="normal">+A435+1</f>
        <v>422</v>
      </c>
      <c r="B436" s="49" t="n">
        <f aca="false" ca="false" dt2D="false" dtr="false" t="normal">+B435+1</f>
        <v>193</v>
      </c>
      <c r="C436" s="50" t="s">
        <v>115</v>
      </c>
      <c r="D436" s="49" t="s">
        <v>559</v>
      </c>
      <c r="E436" s="58" t="n">
        <f aca="false" ca="true" dt2D="false" dtr="false" t="normal">SUBTOTAL(9, F436:T436)</f>
        <v>968586.98</v>
      </c>
      <c r="F436" s="58" t="n"/>
      <c r="G436" s="58" t="n"/>
      <c r="H436" s="58" t="n"/>
      <c r="I436" s="58" t="n"/>
      <c r="J436" s="58" t="n">
        <v>654022.86</v>
      </c>
      <c r="K436" s="58" t="n"/>
      <c r="L436" s="58" t="n">
        <v>0</v>
      </c>
      <c r="M436" s="58" t="n"/>
      <c r="N436" s="58" t="n"/>
      <c r="O436" s="58" t="n"/>
      <c r="P436" s="58" t="n"/>
      <c r="Q436" s="58" t="n"/>
      <c r="R436" s="58" t="n">
        <v>290576.09</v>
      </c>
      <c r="S436" s="58" t="n">
        <v>9685.87</v>
      </c>
      <c r="T436" s="58" t="n">
        <v>14302.16</v>
      </c>
      <c r="U436" s="4" t="n">
        <f aca="false" ca="false" dt2D="false" dtr="false" t="normal">COUNTIF(F436:Q436, "&gt;0")</f>
        <v>1</v>
      </c>
      <c r="V436" s="4" t="n">
        <f aca="false" ca="false" dt2D="false" dtr="false" t="normal">COUNTIF(R436:T436, "&gt;0")</f>
        <v>3</v>
      </c>
      <c r="W436" s="4" t="n">
        <f aca="false" ca="false" dt2D="false" dtr="false" t="normal">+U436+V436</f>
        <v>4</v>
      </c>
    </row>
    <row customFormat="true" customHeight="true" ht="12.75" outlineLevel="0" r="437" s="0">
      <c r="A437" s="49" t="n">
        <f aca="false" ca="false" dt2D="false" dtr="false" t="normal">+A436+1</f>
        <v>423</v>
      </c>
      <c r="B437" s="49" t="n">
        <f aca="false" ca="false" dt2D="false" dtr="false" t="normal">+B436+1</f>
        <v>194</v>
      </c>
      <c r="C437" s="50" t="s">
        <v>115</v>
      </c>
      <c r="D437" s="49" t="s">
        <v>560</v>
      </c>
      <c r="E437" s="58" t="n">
        <f aca="false" ca="true" dt2D="false" dtr="false" t="normal">SUBTOTAL(9, F437:T437)</f>
        <v>1607055.6300000001</v>
      </c>
      <c r="F437" s="58" t="n"/>
      <c r="G437" s="58" t="n"/>
      <c r="H437" s="58" t="n"/>
      <c r="I437" s="58" t="n"/>
      <c r="J437" s="58" t="n">
        <v>1085138.6</v>
      </c>
      <c r="K437" s="58" t="n"/>
      <c r="L437" s="58" t="n">
        <v>0</v>
      </c>
      <c r="M437" s="58" t="n"/>
      <c r="N437" s="58" t="n"/>
      <c r="O437" s="58" t="n"/>
      <c r="P437" s="58" t="n"/>
      <c r="Q437" s="58" t="n"/>
      <c r="R437" s="58" t="n">
        <v>482116.69</v>
      </c>
      <c r="S437" s="58" t="n">
        <v>16070.56</v>
      </c>
      <c r="T437" s="58" t="n">
        <v>23729.78</v>
      </c>
      <c r="U437" s="4" t="n">
        <f aca="false" ca="false" dt2D="false" dtr="false" t="normal">COUNTIF(F437:Q437, "&gt;0")</f>
        <v>1</v>
      </c>
      <c r="V437" s="4" t="n">
        <f aca="false" ca="false" dt2D="false" dtr="false" t="normal">COUNTIF(R437:T437, "&gt;0")</f>
        <v>3</v>
      </c>
      <c r="W437" s="4" t="n">
        <f aca="false" ca="false" dt2D="false" dtr="false" t="normal">+U437+V437</f>
        <v>4</v>
      </c>
    </row>
    <row customFormat="true" customHeight="true" ht="12.75" outlineLevel="0" r="438" s="0">
      <c r="A438" s="49" t="n">
        <f aca="false" ca="false" dt2D="false" dtr="false" t="normal">+A437+1</f>
        <v>424</v>
      </c>
      <c r="B438" s="49" t="n">
        <f aca="false" ca="false" dt2D="false" dtr="false" t="normal">+B437+1</f>
        <v>195</v>
      </c>
      <c r="C438" s="50" t="s">
        <v>115</v>
      </c>
      <c r="D438" s="49" t="s">
        <v>561</v>
      </c>
      <c r="E438" s="58" t="n">
        <f aca="false" ca="true" dt2D="false" dtr="false" t="normal">SUBTOTAL(9, F438:T438)</f>
        <v>1331327.3699999999</v>
      </c>
      <c r="F438" s="58" t="n"/>
      <c r="G438" s="58" t="n"/>
      <c r="H438" s="58" t="n"/>
      <c r="I438" s="58" t="n"/>
      <c r="J438" s="58" t="n">
        <v>898957.51</v>
      </c>
      <c r="K438" s="58" t="n"/>
      <c r="L438" s="58" t="n">
        <v>0</v>
      </c>
      <c r="M438" s="58" t="n"/>
      <c r="N438" s="58" t="n"/>
      <c r="O438" s="58" t="n"/>
      <c r="P438" s="58" t="n"/>
      <c r="Q438" s="58" t="n"/>
      <c r="R438" s="58" t="n">
        <v>399398.21</v>
      </c>
      <c r="S438" s="58" t="n">
        <v>13313.27</v>
      </c>
      <c r="T438" s="58" t="n">
        <v>19658.38</v>
      </c>
      <c r="U438" s="4" t="n">
        <f aca="false" ca="false" dt2D="false" dtr="false" t="normal">COUNTIF(F438:Q438, "&gt;0")</f>
        <v>1</v>
      </c>
      <c r="V438" s="4" t="n">
        <f aca="false" ca="false" dt2D="false" dtr="false" t="normal">COUNTIF(R438:T438, "&gt;0")</f>
        <v>3</v>
      </c>
      <c r="W438" s="4" t="n">
        <f aca="false" ca="false" dt2D="false" dtr="false" t="normal">+U438+V438</f>
        <v>4</v>
      </c>
    </row>
    <row customFormat="true" customHeight="true" ht="12.75" outlineLevel="0" r="439" s="0">
      <c r="A439" s="49" t="n">
        <f aca="false" ca="false" dt2D="false" dtr="false" t="normal">+A438+1</f>
        <v>425</v>
      </c>
      <c r="B439" s="49" t="n">
        <f aca="false" ca="false" dt2D="false" dtr="false" t="normal">+B438+1</f>
        <v>196</v>
      </c>
      <c r="C439" s="50" t="s">
        <v>115</v>
      </c>
      <c r="D439" s="49" t="s">
        <v>562</v>
      </c>
      <c r="E439" s="58" t="n">
        <f aca="false" ca="true" dt2D="false" dtr="false" t="normal">SUBTOTAL(9, F439:T439)</f>
        <v>11946626.590000002</v>
      </c>
      <c r="F439" s="58" t="n">
        <v>9546308.81</v>
      </c>
      <c r="G439" s="58" t="n"/>
      <c r="H439" s="58" t="n"/>
      <c r="I439" s="58" t="n"/>
      <c r="J439" s="58" t="n"/>
      <c r="K439" s="58" t="n"/>
      <c r="L439" s="58" t="n">
        <v>0</v>
      </c>
      <c r="M439" s="58" t="n"/>
      <c r="N439" s="58" t="n"/>
      <c r="O439" s="58" t="n"/>
      <c r="P439" s="58" t="n"/>
      <c r="Q439" s="58" t="n"/>
      <c r="R439" s="58" t="n">
        <v>1905682.66</v>
      </c>
      <c r="S439" s="58" t="n">
        <v>171684.96</v>
      </c>
      <c r="T439" s="58" t="n">
        <v>322950.16</v>
      </c>
      <c r="U439" s="4" t="n">
        <f aca="false" ca="false" dt2D="false" dtr="false" t="normal">COUNTIF(F439:Q439, "&gt;0")</f>
        <v>1</v>
      </c>
      <c r="V439" s="4" t="n">
        <f aca="false" ca="false" dt2D="false" dtr="false" t="normal">COUNTIF(R439:T439, "&gt;0")</f>
        <v>3</v>
      </c>
      <c r="W439" s="4" t="n">
        <f aca="false" ca="false" dt2D="false" dtr="false" t="normal">+U439+V439</f>
        <v>4</v>
      </c>
    </row>
    <row customFormat="true" customHeight="true" ht="12.75" outlineLevel="0" r="440" s="0">
      <c r="A440" s="49" t="n">
        <f aca="false" ca="false" dt2D="false" dtr="false" t="normal">+A439+1</f>
        <v>426</v>
      </c>
      <c r="B440" s="49" t="n">
        <f aca="false" ca="false" dt2D="false" dtr="false" t="normal">+B439+1</f>
        <v>197</v>
      </c>
      <c r="C440" s="50" t="s">
        <v>115</v>
      </c>
      <c r="D440" s="49" t="s">
        <v>563</v>
      </c>
      <c r="E440" s="58" t="n">
        <f aca="false" ca="true" dt2D="false" dtr="false" t="normal">SUBTOTAL(9, F440:T440)</f>
        <v>6032972.75</v>
      </c>
      <c r="F440" s="58" t="n">
        <v>3546112.58</v>
      </c>
      <c r="G440" s="58" t="n"/>
      <c r="H440" s="58" t="n"/>
      <c r="I440" s="58" t="n"/>
      <c r="J440" s="58" t="n"/>
      <c r="K440" s="58" t="n"/>
      <c r="L440" s="58" t="n">
        <v>0</v>
      </c>
      <c r="M440" s="58" t="n"/>
      <c r="N440" s="58" t="n"/>
      <c r="O440" s="58" t="n"/>
      <c r="P440" s="58" t="n"/>
      <c r="Q440" s="58" t="n"/>
      <c r="R440" s="58" t="n">
        <v>1944062.97</v>
      </c>
      <c r="S440" s="58" t="n">
        <v>187391.83</v>
      </c>
      <c r="T440" s="58" t="n">
        <v>355405.37</v>
      </c>
      <c r="U440" s="4" t="n">
        <f aca="false" ca="false" dt2D="false" dtr="false" t="normal">COUNTIF(F440:Q440, "&gt;0")</f>
        <v>1</v>
      </c>
      <c r="V440" s="4" t="n">
        <f aca="false" ca="false" dt2D="false" dtr="false" t="normal">COUNTIF(R440:T440, "&gt;0")</f>
        <v>3</v>
      </c>
      <c r="W440" s="4" t="n">
        <f aca="false" ca="false" dt2D="false" dtr="false" t="normal">+U440+V440</f>
        <v>4</v>
      </c>
    </row>
    <row customFormat="true" customHeight="true" ht="12.75" outlineLevel="0" r="441" s="0">
      <c r="A441" s="49" t="n">
        <f aca="false" ca="false" dt2D="false" dtr="false" t="normal">+A440+1</f>
        <v>427</v>
      </c>
      <c r="B441" s="49" t="n">
        <f aca="false" ca="false" dt2D="false" dtr="false" t="normal">+B440+1</f>
        <v>198</v>
      </c>
      <c r="C441" s="50" t="s">
        <v>115</v>
      </c>
      <c r="D441" s="49" t="s">
        <v>564</v>
      </c>
      <c r="E441" s="58" t="n">
        <f aca="false" ca="true" dt2D="false" dtr="false" t="normal">SUBTOTAL(9, F441:T441)</f>
        <v>12379066.83</v>
      </c>
      <c r="F441" s="58" t="n">
        <v>8494031.35</v>
      </c>
      <c r="G441" s="58" t="n"/>
      <c r="H441" s="58" t="n"/>
      <c r="I441" s="58" t="n"/>
      <c r="J441" s="58" t="n">
        <v>1211310.92</v>
      </c>
      <c r="K441" s="58" t="n"/>
      <c r="L441" s="58" t="n">
        <v>0</v>
      </c>
      <c r="M441" s="58" t="n"/>
      <c r="N441" s="58" t="n"/>
      <c r="O441" s="58" t="n"/>
      <c r="P441" s="58" t="n"/>
      <c r="Q441" s="58" t="n"/>
      <c r="R441" s="58" t="n">
        <v>2112520.12</v>
      </c>
      <c r="S441" s="58" t="n">
        <v>194450.19</v>
      </c>
      <c r="T441" s="58" t="n">
        <v>366754.25</v>
      </c>
      <c r="U441" s="4" t="n">
        <f aca="false" ca="false" dt2D="false" dtr="false" t="normal">COUNTIF(F441:Q441, "&gt;0")</f>
        <v>2</v>
      </c>
      <c r="V441" s="4" t="n">
        <f aca="false" ca="false" dt2D="false" dtr="false" t="normal">COUNTIF(R441:T441, "&gt;0")</f>
        <v>3</v>
      </c>
      <c r="W441" s="4" t="n">
        <f aca="false" ca="false" dt2D="false" dtr="false" t="normal">+U441+V441</f>
        <v>5</v>
      </c>
    </row>
    <row customFormat="true" customHeight="true" ht="12.75" outlineLevel="0" r="442" s="0">
      <c r="A442" s="49" t="n">
        <f aca="false" ca="false" dt2D="false" dtr="false" t="normal">+A441+1</f>
        <v>428</v>
      </c>
      <c r="B442" s="49" t="n">
        <f aca="false" ca="false" dt2D="false" dtr="false" t="normal">+B441+1</f>
        <v>199</v>
      </c>
      <c r="C442" s="50" t="s">
        <v>115</v>
      </c>
      <c r="D442" s="49" t="s">
        <v>565</v>
      </c>
      <c r="E442" s="58" t="n">
        <f aca="false" ca="true" dt2D="false" dtr="false" t="normal">SUBTOTAL(9, F442:T442)</f>
        <v>1539113.0199999998</v>
      </c>
      <c r="F442" s="58" t="n"/>
      <c r="G442" s="58" t="n"/>
      <c r="H442" s="58" t="n"/>
      <c r="I442" s="58" t="n"/>
      <c r="J442" s="58" t="n">
        <v>1039261.44</v>
      </c>
      <c r="K442" s="58" t="n"/>
      <c r="L442" s="58" t="n">
        <v>0</v>
      </c>
      <c r="M442" s="58" t="n"/>
      <c r="N442" s="58" t="n"/>
      <c r="O442" s="58" t="n"/>
      <c r="P442" s="58" t="n"/>
      <c r="Q442" s="58" t="n"/>
      <c r="R442" s="58" t="n">
        <v>461733.91</v>
      </c>
      <c r="S442" s="58" t="n">
        <v>15391.13</v>
      </c>
      <c r="T442" s="58" t="n">
        <v>22726.54</v>
      </c>
      <c r="U442" s="4" t="n">
        <f aca="false" ca="false" dt2D="false" dtr="false" t="normal">COUNTIF(F442:Q442, "&gt;0")</f>
        <v>1</v>
      </c>
      <c r="V442" s="4" t="n">
        <f aca="false" ca="false" dt2D="false" dtr="false" t="normal">COUNTIF(R442:T442, "&gt;0")</f>
        <v>3</v>
      </c>
      <c r="W442" s="4" t="n">
        <f aca="false" ca="false" dt2D="false" dtr="false" t="normal">+U442+V442</f>
        <v>4</v>
      </c>
    </row>
    <row customFormat="true" customHeight="true" ht="12.75" outlineLevel="0" r="443" s="0">
      <c r="A443" s="49" t="n">
        <f aca="false" ca="false" dt2D="false" dtr="false" t="normal">+A442+1</f>
        <v>429</v>
      </c>
      <c r="B443" s="49" t="n">
        <f aca="false" ca="false" dt2D="false" dtr="false" t="normal">+B442+1</f>
        <v>200</v>
      </c>
      <c r="C443" s="50" t="s">
        <v>115</v>
      </c>
      <c r="D443" s="49" t="s">
        <v>566</v>
      </c>
      <c r="E443" s="58" t="n">
        <f aca="false" ca="true" dt2D="false" dtr="false" t="normal">SUBTOTAL(9, F443:T443)</f>
        <v>726919.97</v>
      </c>
      <c r="F443" s="58" t="n"/>
      <c r="G443" s="58" t="n"/>
      <c r="H443" s="58" t="n"/>
      <c r="I443" s="58" t="n"/>
      <c r="J443" s="58" t="n">
        <v>490841.08</v>
      </c>
      <c r="K443" s="58" t="n"/>
      <c r="L443" s="58" t="n">
        <v>0</v>
      </c>
      <c r="M443" s="58" t="n"/>
      <c r="N443" s="58" t="n"/>
      <c r="O443" s="58" t="n"/>
      <c r="P443" s="58" t="n"/>
      <c r="Q443" s="58" t="n"/>
      <c r="R443" s="58" t="n">
        <v>218075.99</v>
      </c>
      <c r="S443" s="58" t="n">
        <v>7269.2</v>
      </c>
      <c r="T443" s="58" t="n">
        <v>10733.7</v>
      </c>
      <c r="U443" s="4" t="n">
        <f aca="false" ca="false" dt2D="false" dtr="false" t="normal">COUNTIF(F443:Q443, "&gt;0")</f>
        <v>1</v>
      </c>
      <c r="V443" s="4" t="n">
        <f aca="false" ca="false" dt2D="false" dtr="false" t="normal">COUNTIF(R443:T443, "&gt;0")</f>
        <v>3</v>
      </c>
      <c r="W443" s="4" t="n">
        <f aca="false" ca="false" dt2D="false" dtr="false" t="normal">+U443+V443</f>
        <v>4</v>
      </c>
    </row>
    <row customFormat="true" customHeight="true" ht="12.75" outlineLevel="0" r="444" s="0">
      <c r="A444" s="49" t="n">
        <f aca="false" ca="false" dt2D="false" dtr="false" t="normal">+A443+1</f>
        <v>430</v>
      </c>
      <c r="B444" s="49" t="n">
        <f aca="false" ca="false" dt2D="false" dtr="false" t="normal">+B443+1</f>
        <v>201</v>
      </c>
      <c r="C444" s="50" t="s">
        <v>115</v>
      </c>
      <c r="D444" s="49" t="s">
        <v>567</v>
      </c>
      <c r="E444" s="58" t="n">
        <f aca="false" ca="true" dt2D="false" dtr="false" t="normal">SUBTOTAL(9, F444:T444)</f>
        <v>6599628.3843126185</v>
      </c>
      <c r="F444" s="58" t="n"/>
      <c r="G444" s="58" t="n">
        <v>5747972.74</v>
      </c>
      <c r="H444" s="58" t="n"/>
      <c r="I444" s="58" t="n"/>
      <c r="J444" s="58" t="n"/>
      <c r="K444" s="58" t="n"/>
      <c r="L444" s="58" t="n">
        <v>0</v>
      </c>
      <c r="M444" s="58" t="n"/>
      <c r="N444" s="58" t="n"/>
      <c r="O444" s="58" t="n"/>
      <c r="P444" s="58" t="n"/>
      <c r="Q444" s="58" t="n"/>
      <c r="R444" s="58" t="n">
        <v>659962.8383</v>
      </c>
      <c r="S444" s="58" t="n">
        <v>65996.28383</v>
      </c>
      <c r="T444" s="58" t="n">
        <v>125696.522182618</v>
      </c>
      <c r="U444" s="4" t="n">
        <f aca="false" ca="false" dt2D="false" dtr="false" t="normal">COUNTIF(F444:Q444, "&gt;0")</f>
        <v>1</v>
      </c>
      <c r="V444" s="4" t="n">
        <f aca="false" ca="false" dt2D="false" dtr="false" t="normal">COUNTIF(R444:T444, "&gt;0")</f>
        <v>3</v>
      </c>
      <c r="W444" s="4" t="n">
        <f aca="false" ca="false" dt2D="false" dtr="false" t="normal">+U444+V444</f>
        <v>4</v>
      </c>
    </row>
    <row customFormat="true" customHeight="true" ht="12.75" outlineLevel="0" r="445" s="0">
      <c r="A445" s="49" t="n">
        <f aca="false" ca="false" dt2D="false" dtr="false" t="normal">+A444+1</f>
        <v>431</v>
      </c>
      <c r="B445" s="49" t="n">
        <f aca="false" ca="false" dt2D="false" dtr="false" t="normal">+B444+1</f>
        <v>202</v>
      </c>
      <c r="C445" s="50" t="s">
        <v>115</v>
      </c>
      <c r="D445" s="49" t="s">
        <v>568</v>
      </c>
      <c r="E445" s="58" t="n">
        <f aca="false" ca="true" dt2D="false" dtr="false" t="normal">SUBTOTAL(9, F445:T445)</f>
        <v>4541784.6519439</v>
      </c>
      <c r="F445" s="58" t="n"/>
      <c r="G445" s="58" t="n">
        <v>3955685.51</v>
      </c>
      <c r="H445" s="58" t="n"/>
      <c r="I445" s="58" t="n"/>
      <c r="J445" s="58" t="n"/>
      <c r="K445" s="58" t="n"/>
      <c r="L445" s="58" t="n">
        <v>0</v>
      </c>
      <c r="M445" s="58" t="n"/>
      <c r="N445" s="58" t="n"/>
      <c r="O445" s="58" t="n"/>
      <c r="P445" s="58" t="n"/>
      <c r="Q445" s="58" t="n"/>
      <c r="R445" s="58" t="n">
        <v>454178.465</v>
      </c>
      <c r="S445" s="58" t="n">
        <v>45417.8465</v>
      </c>
      <c r="T445" s="58" t="n">
        <v>86502.8304439</v>
      </c>
      <c r="U445" s="4" t="n">
        <f aca="false" ca="false" dt2D="false" dtr="false" t="normal">COUNTIF(F445:Q445, "&gt;0")</f>
        <v>1</v>
      </c>
      <c r="V445" s="4" t="n">
        <f aca="false" ca="false" dt2D="false" dtr="false" t="normal">COUNTIF(R445:T445, "&gt;0")</f>
        <v>3</v>
      </c>
      <c r="W445" s="4" t="n">
        <f aca="false" ca="false" dt2D="false" dtr="false" t="normal">+U445+V445</f>
        <v>4</v>
      </c>
    </row>
    <row customFormat="true" customHeight="true" ht="12.75" outlineLevel="0" r="446" s="0">
      <c r="A446" s="49" t="n">
        <f aca="false" ca="false" dt2D="false" dtr="false" t="normal">+A445+1</f>
        <v>432</v>
      </c>
      <c r="B446" s="49" t="n">
        <f aca="false" ca="false" dt2D="false" dtr="false" t="normal">+B445+1</f>
        <v>203</v>
      </c>
      <c r="C446" s="50" t="s">
        <v>115</v>
      </c>
      <c r="D446" s="49" t="s">
        <v>569</v>
      </c>
      <c r="E446" s="58" t="n">
        <f aca="false" ca="true" dt2D="false" dtr="false" t="normal">SUBTOTAL(9, F446:T446)</f>
        <v>4535456.466143805</v>
      </c>
      <c r="F446" s="58" t="n"/>
      <c r="G446" s="58" t="n">
        <v>3950173.95</v>
      </c>
      <c r="H446" s="58" t="n"/>
      <c r="I446" s="58" t="n"/>
      <c r="J446" s="58" t="n"/>
      <c r="K446" s="58" t="n"/>
      <c r="L446" s="58" t="n">
        <v>0</v>
      </c>
      <c r="M446" s="58" t="n"/>
      <c r="N446" s="58" t="n"/>
      <c r="O446" s="58" t="n"/>
      <c r="P446" s="58" t="n"/>
      <c r="Q446" s="58" t="n"/>
      <c r="R446" s="58" t="n">
        <v>453545.6474</v>
      </c>
      <c r="S446" s="58" t="n">
        <v>45354.56474</v>
      </c>
      <c r="T446" s="58" t="n">
        <v>86382.304003804</v>
      </c>
      <c r="U446" s="4" t="n">
        <f aca="false" ca="false" dt2D="false" dtr="false" t="normal">COUNTIF(F446:Q446, "&gt;0")</f>
        <v>1</v>
      </c>
      <c r="V446" s="4" t="n">
        <f aca="false" ca="false" dt2D="false" dtr="false" t="normal">COUNTIF(R446:T446, "&gt;0")</f>
        <v>3</v>
      </c>
      <c r="W446" s="4" t="n">
        <f aca="false" ca="false" dt2D="false" dtr="false" t="normal">+U446+V446</f>
        <v>4</v>
      </c>
    </row>
    <row customFormat="true" customHeight="true" ht="12.75" outlineLevel="0" r="447" s="0">
      <c r="A447" s="49" t="n">
        <f aca="false" ca="false" dt2D="false" dtr="false" t="normal">+A446+1</f>
        <v>433</v>
      </c>
      <c r="B447" s="49" t="n">
        <f aca="false" ca="false" dt2D="false" dtr="false" t="normal">+B446+1</f>
        <v>204</v>
      </c>
      <c r="C447" s="50" t="s">
        <v>115</v>
      </c>
      <c r="D447" s="49" t="s">
        <v>570</v>
      </c>
      <c r="E447" s="58" t="n">
        <f aca="false" ca="true" dt2D="false" dtr="false" t="normal">SUBTOTAL(9, F447:T447)</f>
        <v>4553254.466206574</v>
      </c>
      <c r="F447" s="58" t="n"/>
      <c r="G447" s="58" t="n">
        <v>3965675.19</v>
      </c>
      <c r="H447" s="58" t="n"/>
      <c r="I447" s="58" t="n"/>
      <c r="J447" s="58" t="n"/>
      <c r="K447" s="58" t="n"/>
      <c r="L447" s="58" t="n">
        <v>0</v>
      </c>
      <c r="M447" s="58" t="n"/>
      <c r="N447" s="58" t="n"/>
      <c r="O447" s="58" t="n"/>
      <c r="P447" s="58" t="n"/>
      <c r="Q447" s="58" t="n"/>
      <c r="R447" s="58" t="n">
        <v>455325.4469</v>
      </c>
      <c r="S447" s="58" t="n">
        <v>45532.54469</v>
      </c>
      <c r="T447" s="58" t="n">
        <v>86721.284616574</v>
      </c>
      <c r="U447" s="4" t="n">
        <f aca="false" ca="false" dt2D="false" dtr="false" t="normal">COUNTIF(F447:Q447, "&gt;0")</f>
        <v>1</v>
      </c>
      <c r="V447" s="4" t="n">
        <f aca="false" ca="false" dt2D="false" dtr="false" t="normal">COUNTIF(R447:T447, "&gt;0")</f>
        <v>3</v>
      </c>
      <c r="W447" s="4" t="n">
        <f aca="false" ca="false" dt2D="false" dtr="false" t="normal">+U447+V447</f>
        <v>4</v>
      </c>
    </row>
    <row customFormat="true" customHeight="true" ht="12.75" outlineLevel="0" r="448" s="0">
      <c r="A448" s="49" t="n">
        <f aca="false" ca="false" dt2D="false" dtr="false" t="normal">+A447+1</f>
        <v>434</v>
      </c>
      <c r="B448" s="49" t="n">
        <f aca="false" ca="false" dt2D="false" dtr="false" t="normal">+B447+1</f>
        <v>205</v>
      </c>
      <c r="C448" s="50" t="s">
        <v>115</v>
      </c>
      <c r="D448" s="49" t="s">
        <v>571</v>
      </c>
      <c r="E448" s="58" t="n">
        <f aca="false" ca="true" dt2D="false" dtr="false" t="normal">SUBTOTAL(9, F448:T448)</f>
        <v>1828693.6699999997</v>
      </c>
      <c r="F448" s="58" t="n"/>
      <c r="G448" s="58" t="n"/>
      <c r="H448" s="58" t="n"/>
      <c r="I448" s="58" t="n"/>
      <c r="J448" s="58" t="n">
        <v>1234796.14</v>
      </c>
      <c r="K448" s="58" t="n"/>
      <c r="L448" s="58" t="n">
        <v>0</v>
      </c>
      <c r="M448" s="58" t="n"/>
      <c r="N448" s="58" t="n"/>
      <c r="O448" s="58" t="n"/>
      <c r="P448" s="58" t="n"/>
      <c r="Q448" s="58" t="n"/>
      <c r="R448" s="58" t="n">
        <v>548608.1</v>
      </c>
      <c r="S448" s="58" t="n">
        <v>18286.94</v>
      </c>
      <c r="T448" s="58" t="n">
        <v>27002.49</v>
      </c>
      <c r="U448" s="4" t="n">
        <f aca="false" ca="false" dt2D="false" dtr="false" t="normal">COUNTIF(F448:Q448, "&gt;0")</f>
        <v>1</v>
      </c>
      <c r="V448" s="4" t="n">
        <f aca="false" ca="false" dt2D="false" dtr="false" t="normal">COUNTIF(R448:T448, "&gt;0")</f>
        <v>3</v>
      </c>
      <c r="W448" s="4" t="n">
        <f aca="false" ca="false" dt2D="false" dtr="false" t="normal">+U448+V448</f>
        <v>4</v>
      </c>
    </row>
    <row customFormat="true" customHeight="true" ht="12.75" outlineLevel="0" r="449" s="0">
      <c r="A449" s="49" t="n">
        <f aca="false" ca="false" dt2D="false" dtr="false" t="normal">+A448+1</f>
        <v>435</v>
      </c>
      <c r="B449" s="49" t="n">
        <f aca="false" ca="false" dt2D="false" dtr="false" t="normal">+B448+1</f>
        <v>206</v>
      </c>
      <c r="C449" s="50" t="s">
        <v>115</v>
      </c>
      <c r="D449" s="49" t="s">
        <v>572</v>
      </c>
      <c r="E449" s="58" t="n">
        <f aca="false" ca="true" dt2D="false" dtr="false" t="normal">SUBTOTAL(9, F449:T449)</f>
        <v>744490.3</v>
      </c>
      <c r="F449" s="58" t="n"/>
      <c r="G449" s="58" t="n"/>
      <c r="H449" s="58" t="n"/>
      <c r="I449" s="58" t="n"/>
      <c r="J449" s="58" t="n">
        <v>502705.17</v>
      </c>
      <c r="K449" s="58" t="n"/>
      <c r="L449" s="58" t="n">
        <v>0</v>
      </c>
      <c r="M449" s="58" t="n"/>
      <c r="N449" s="58" t="n"/>
      <c r="O449" s="58" t="n"/>
      <c r="P449" s="58" t="n"/>
      <c r="Q449" s="58" t="n"/>
      <c r="R449" s="58" t="n">
        <v>223347.09</v>
      </c>
      <c r="S449" s="58" t="n">
        <v>7444.9</v>
      </c>
      <c r="T449" s="58" t="n">
        <v>10993.14</v>
      </c>
      <c r="U449" s="4" t="n">
        <f aca="false" ca="false" dt2D="false" dtr="false" t="normal">COUNTIF(F449:Q449, "&gt;0")</f>
        <v>1</v>
      </c>
      <c r="V449" s="4" t="n">
        <f aca="false" ca="false" dt2D="false" dtr="false" t="normal">COUNTIF(R449:T449, "&gt;0")</f>
        <v>3</v>
      </c>
      <c r="W449" s="4" t="n">
        <f aca="false" ca="false" dt2D="false" dtr="false" t="normal">+U449+V449</f>
        <v>4</v>
      </c>
    </row>
    <row customFormat="true" customHeight="true" ht="12.75" outlineLevel="0" r="450" s="0">
      <c r="A450" s="49" t="n">
        <f aca="false" ca="false" dt2D="false" dtr="false" t="normal">+A449+1</f>
        <v>436</v>
      </c>
      <c r="B450" s="49" t="n">
        <f aca="false" ca="false" dt2D="false" dtr="false" t="normal">+B449+1</f>
        <v>207</v>
      </c>
      <c r="C450" s="50" t="s">
        <v>115</v>
      </c>
      <c r="D450" s="49" t="s">
        <v>573</v>
      </c>
      <c r="E450" s="58" t="n">
        <f aca="false" ca="true" dt2D="false" dtr="false" t="normal">SUBTOTAL(9, F450:T450)</f>
        <v>3971591.74</v>
      </c>
      <c r="F450" s="58" t="n"/>
      <c r="G450" s="58" t="n"/>
      <c r="H450" s="58" t="n"/>
      <c r="I450" s="58" t="n"/>
      <c r="J450" s="58" t="n">
        <v>785580.58</v>
      </c>
      <c r="K450" s="58" t="n"/>
      <c r="L450" s="58" t="n">
        <v>0</v>
      </c>
      <c r="M450" s="58" t="n"/>
      <c r="N450" s="58" t="n"/>
      <c r="O450" s="58" t="n"/>
      <c r="P450" s="58" t="n"/>
      <c r="Q450" s="58" t="n"/>
      <c r="R450" s="58" t="n">
        <v>2525127.46</v>
      </c>
      <c r="S450" s="58" t="n">
        <v>229244.35</v>
      </c>
      <c r="T450" s="58" t="n">
        <v>431639.35</v>
      </c>
      <c r="U450" s="4" t="n">
        <f aca="false" ca="false" dt2D="false" dtr="false" t="normal">COUNTIF(F450:Q450, "&gt;0")</f>
        <v>1</v>
      </c>
      <c r="V450" s="4" t="n">
        <f aca="false" ca="false" dt2D="false" dtr="false" t="normal">COUNTIF(R450:T450, "&gt;0")</f>
        <v>3</v>
      </c>
      <c r="W450" s="4" t="n">
        <f aca="false" ca="false" dt2D="false" dtr="false" t="normal">+U450+V450</f>
        <v>4</v>
      </c>
    </row>
    <row customFormat="true" customHeight="true" ht="12.75" outlineLevel="0" r="451" s="0">
      <c r="A451" s="49" t="n">
        <f aca="false" ca="false" dt2D="false" dtr="false" t="normal">+A450+1</f>
        <v>437</v>
      </c>
      <c r="B451" s="49" t="n">
        <f aca="false" ca="false" dt2D="false" dtr="false" t="normal">+B450+1</f>
        <v>208</v>
      </c>
      <c r="C451" s="50" t="s">
        <v>115</v>
      </c>
      <c r="D451" s="49" t="s">
        <v>574</v>
      </c>
      <c r="E451" s="58" t="n">
        <f aca="false" ca="true" dt2D="false" dtr="false" t="normal">SUBTOTAL(9, F451:T451)</f>
        <v>4796312.23</v>
      </c>
      <c r="F451" s="58" t="n"/>
      <c r="G451" s="58" t="n"/>
      <c r="H451" s="58" t="n"/>
      <c r="I451" s="58" t="n"/>
      <c r="J451" s="58" t="n"/>
      <c r="K451" s="58" t="n"/>
      <c r="L451" s="58" t="n"/>
      <c r="M451" s="58" t="n"/>
      <c r="N451" s="58" t="n"/>
      <c r="O451" s="58" t="n"/>
      <c r="P451" s="58" t="n"/>
      <c r="Q451" s="58" t="n">
        <v>4796312.23</v>
      </c>
      <c r="R451" s="58" t="n"/>
      <c r="S451" s="58" t="n"/>
      <c r="T451" s="58" t="n"/>
      <c r="U451" s="4" t="n">
        <f aca="false" ca="false" dt2D="false" dtr="false" t="normal">COUNTIF(F451:Q451, "&gt;0")</f>
        <v>1</v>
      </c>
      <c r="V451" s="4" t="n">
        <f aca="false" ca="false" dt2D="false" dtr="false" t="normal">COUNTIF(R451:T451, "&gt;0")</f>
        <v>0</v>
      </c>
      <c r="W451" s="4" t="n">
        <f aca="false" ca="false" dt2D="false" dtr="false" t="normal">+U451+V451</f>
        <v>1</v>
      </c>
    </row>
    <row customFormat="true" customHeight="true" ht="12.75" outlineLevel="0" r="452" s="0">
      <c r="A452" s="49" t="n">
        <f aca="false" ca="false" dt2D="false" dtr="false" t="normal">+A451+1</f>
        <v>438</v>
      </c>
      <c r="B452" s="49" t="n">
        <f aca="false" ca="false" dt2D="false" dtr="false" t="normal">+B451+1</f>
        <v>209</v>
      </c>
      <c r="C452" s="50" t="s">
        <v>115</v>
      </c>
      <c r="D452" s="49" t="s">
        <v>575</v>
      </c>
      <c r="E452" s="58" t="n">
        <f aca="false" ca="true" dt2D="false" dtr="false" t="normal">SUBTOTAL(9, F452:T452)</f>
        <v>3591360</v>
      </c>
      <c r="F452" s="58" t="n"/>
      <c r="G452" s="58" t="n"/>
      <c r="H452" s="58" t="n"/>
      <c r="I452" s="58" t="n"/>
      <c r="J452" s="58" t="n"/>
      <c r="K452" s="58" t="n"/>
      <c r="L452" s="58" t="n">
        <v>0</v>
      </c>
      <c r="M452" s="58" t="n">
        <v>3373924.70016</v>
      </c>
      <c r="N452" s="58" t="n"/>
      <c r="O452" s="58" t="n"/>
      <c r="P452" s="58" t="n"/>
      <c r="Q452" s="58" t="n"/>
      <c r="R452" s="58" t="n">
        <v>107740.8</v>
      </c>
      <c r="S452" s="58" t="n">
        <v>35913.6</v>
      </c>
      <c r="T452" s="58" t="n">
        <v>73780.89984</v>
      </c>
      <c r="U452" s="4" t="n">
        <f aca="false" ca="false" dt2D="false" dtr="false" t="normal">COUNTIF(F452:Q452, "&gt;0")</f>
        <v>1</v>
      </c>
      <c r="V452" s="4" t="n">
        <f aca="false" ca="false" dt2D="false" dtr="false" t="normal">COUNTIF(R452:T452, "&gt;0")</f>
        <v>3</v>
      </c>
      <c r="W452" s="4" t="n">
        <f aca="false" ca="false" dt2D="false" dtr="false" t="normal">+U452+V452</f>
        <v>4</v>
      </c>
    </row>
    <row customFormat="true" customHeight="true" ht="12.75" outlineLevel="0" r="453" s="0">
      <c r="A453" s="49" t="n">
        <f aca="false" ca="false" dt2D="false" dtr="false" t="normal">+A452+1</f>
        <v>439</v>
      </c>
      <c r="B453" s="49" t="n">
        <f aca="false" ca="false" dt2D="false" dtr="false" t="normal">+B452+1</f>
        <v>210</v>
      </c>
      <c r="C453" s="50" t="s">
        <v>115</v>
      </c>
      <c r="D453" s="49" t="s">
        <v>576</v>
      </c>
      <c r="E453" s="58" t="n">
        <f aca="false" ca="true" dt2D="false" dtr="false" t="normal">SUBTOTAL(9, F453:T453)</f>
        <v>5205595.08</v>
      </c>
      <c r="F453" s="58" t="n"/>
      <c r="G453" s="58" t="n">
        <v>3950288.78</v>
      </c>
      <c r="H453" s="58" t="n"/>
      <c r="I453" s="58" t="n"/>
      <c r="J453" s="58" t="n"/>
      <c r="K453" s="58" t="n"/>
      <c r="L453" s="58" t="n">
        <v>0</v>
      </c>
      <c r="M453" s="58" t="n"/>
      <c r="N453" s="58" t="n"/>
      <c r="O453" s="58" t="n"/>
      <c r="P453" s="58" t="n"/>
      <c r="Q453" s="58" t="n"/>
      <c r="R453" s="58" t="n">
        <v>1072472.24</v>
      </c>
      <c r="S453" s="58" t="n">
        <v>65986.33</v>
      </c>
      <c r="T453" s="58" t="n">
        <v>116847.73</v>
      </c>
      <c r="U453" s="4" t="n">
        <f aca="false" ca="false" dt2D="false" dtr="false" t="normal">COUNTIF(F453:Q453, "&gt;0")</f>
        <v>1</v>
      </c>
      <c r="V453" s="4" t="n">
        <f aca="false" ca="false" dt2D="false" dtr="false" t="normal">COUNTIF(R453:T453, "&gt;0")</f>
        <v>3</v>
      </c>
      <c r="W453" s="4" t="n">
        <f aca="false" ca="false" dt2D="false" dtr="false" t="normal">+U453+V453</f>
        <v>4</v>
      </c>
    </row>
    <row customFormat="true" customHeight="true" ht="12.75" outlineLevel="0" r="454" s="0">
      <c r="A454" s="49" t="n">
        <f aca="false" ca="false" dt2D="false" dtr="false" t="normal">+A453+1</f>
        <v>440</v>
      </c>
      <c r="B454" s="49" t="n">
        <f aca="false" ca="false" dt2D="false" dtr="false" t="normal">+B453+1</f>
        <v>211</v>
      </c>
      <c r="C454" s="50" t="s">
        <v>115</v>
      </c>
      <c r="D454" s="49" t="s">
        <v>577</v>
      </c>
      <c r="E454" s="58" t="n">
        <f aca="false" ca="true" dt2D="false" dtr="false" t="normal">SUBTOTAL(9, F454:T454)</f>
        <v>1472189.86</v>
      </c>
      <c r="F454" s="58" t="n"/>
      <c r="G454" s="58" t="n"/>
      <c r="H454" s="58" t="n"/>
      <c r="I454" s="58" t="n"/>
      <c r="J454" s="58" t="n">
        <v>994072.64</v>
      </c>
      <c r="K454" s="58" t="n"/>
      <c r="L454" s="58" t="n">
        <v>0</v>
      </c>
      <c r="M454" s="58" t="n"/>
      <c r="N454" s="58" t="n"/>
      <c r="O454" s="58" t="n"/>
      <c r="P454" s="58" t="n"/>
      <c r="Q454" s="58" t="n"/>
      <c r="R454" s="58" t="n">
        <v>441656.96</v>
      </c>
      <c r="S454" s="58" t="n">
        <v>14721.9</v>
      </c>
      <c r="T454" s="58" t="n">
        <v>21738.36</v>
      </c>
      <c r="U454" s="4" t="n">
        <f aca="false" ca="false" dt2D="false" dtr="false" t="normal">COUNTIF(F454:Q454, "&gt;0")</f>
        <v>1</v>
      </c>
      <c r="V454" s="4" t="n">
        <f aca="false" ca="false" dt2D="false" dtr="false" t="normal">COUNTIF(R454:T454, "&gt;0")</f>
        <v>3</v>
      </c>
      <c r="W454" s="4" t="n">
        <f aca="false" ca="false" dt2D="false" dtr="false" t="normal">+U454+V454</f>
        <v>4</v>
      </c>
    </row>
    <row customFormat="true" customHeight="true" ht="12.75" outlineLevel="0" r="455" s="0">
      <c r="A455" s="49" t="n">
        <f aca="false" ca="false" dt2D="false" dtr="false" t="normal">+A454+1</f>
        <v>441</v>
      </c>
      <c r="B455" s="49" t="n">
        <f aca="false" ca="false" dt2D="false" dtr="false" t="normal">+B454+1</f>
        <v>212</v>
      </c>
      <c r="C455" s="50" t="s">
        <v>115</v>
      </c>
      <c r="D455" s="49" t="s">
        <v>578</v>
      </c>
      <c r="E455" s="58" t="n">
        <f aca="false" ca="true" dt2D="false" dtr="false" t="normal">SUBTOTAL(9, F455:T455)</f>
        <v>1523641.54</v>
      </c>
      <c r="F455" s="58" t="n"/>
      <c r="G455" s="58" t="n"/>
      <c r="H455" s="58" t="n"/>
      <c r="I455" s="58" t="n"/>
      <c r="J455" s="58" t="n">
        <v>1028814.57</v>
      </c>
      <c r="K455" s="58" t="n"/>
      <c r="L455" s="58" t="n">
        <v>0</v>
      </c>
      <c r="M455" s="58" t="n"/>
      <c r="N455" s="58" t="n"/>
      <c r="O455" s="58" t="n"/>
      <c r="P455" s="58" t="n"/>
      <c r="Q455" s="58" t="n"/>
      <c r="R455" s="58" t="n">
        <v>457092.46</v>
      </c>
      <c r="S455" s="58" t="n">
        <v>15236.42</v>
      </c>
      <c r="T455" s="58" t="n">
        <v>22498.09</v>
      </c>
      <c r="U455" s="4" t="n">
        <f aca="false" ca="false" dt2D="false" dtr="false" t="normal">COUNTIF(F455:Q455, "&gt;0")</f>
        <v>1</v>
      </c>
      <c r="V455" s="4" t="n">
        <f aca="false" ca="false" dt2D="false" dtr="false" t="normal">COUNTIF(R455:T455, "&gt;0")</f>
        <v>3</v>
      </c>
      <c r="W455" s="4" t="n">
        <f aca="false" ca="false" dt2D="false" dtr="false" t="normal">+U455+V455</f>
        <v>4</v>
      </c>
    </row>
    <row customFormat="true" customHeight="true" ht="12.75" outlineLevel="0" r="456" s="0">
      <c r="A456" s="49" t="n">
        <f aca="false" ca="false" dt2D="false" dtr="false" t="normal">+A455+1</f>
        <v>442</v>
      </c>
      <c r="B456" s="49" t="n">
        <f aca="false" ca="false" dt2D="false" dtr="false" t="normal">+B455+1</f>
        <v>213</v>
      </c>
      <c r="C456" s="50" t="s">
        <v>115</v>
      </c>
      <c r="D456" s="49" t="s">
        <v>579</v>
      </c>
      <c r="E456" s="58" t="n">
        <f aca="false" ca="true" dt2D="false" dtr="false" t="normal">SUBTOTAL(9, F456:T456)</f>
        <v>10321283.580599999</v>
      </c>
      <c r="F456" s="58" t="n">
        <v>5059790.7</v>
      </c>
      <c r="G456" s="58" t="n">
        <v>2046163.01</v>
      </c>
      <c r="H456" s="58" t="n"/>
      <c r="I456" s="58" t="n">
        <v>1649246.56</v>
      </c>
      <c r="J456" s="58" t="n"/>
      <c r="K456" s="58" t="n"/>
      <c r="L456" s="58" t="n">
        <v>0</v>
      </c>
      <c r="M456" s="58" t="n"/>
      <c r="N456" s="58" t="n"/>
      <c r="O456" s="58" t="n"/>
      <c r="P456" s="58" t="n"/>
      <c r="Q456" s="58" t="n"/>
      <c r="R456" s="58" t="n">
        <v>944234.0424</v>
      </c>
      <c r="S456" s="58" t="n">
        <v>99908.0082</v>
      </c>
      <c r="T456" s="58" t="n">
        <v>521941.26</v>
      </c>
      <c r="U456" s="4" t="n">
        <f aca="false" ca="false" dt2D="false" dtr="false" t="normal">COUNTIF(F456:Q456, "&gt;0")</f>
        <v>3</v>
      </c>
      <c r="V456" s="4" t="n">
        <f aca="false" ca="false" dt2D="false" dtr="false" t="normal">COUNTIF(R456:T456, "&gt;0")</f>
        <v>3</v>
      </c>
      <c r="W456" s="4" t="n">
        <f aca="false" ca="false" dt2D="false" dtr="false" t="normal">+U456+V456</f>
        <v>6</v>
      </c>
    </row>
    <row customFormat="true" customHeight="true" ht="12.75" outlineLevel="0" r="457" s="0">
      <c r="A457" s="49" t="n">
        <f aca="false" ca="false" dt2D="false" dtr="false" t="normal">+A456+1</f>
        <v>443</v>
      </c>
      <c r="B457" s="49" t="n">
        <f aca="false" ca="false" dt2D="false" dtr="false" t="normal">+B456+1</f>
        <v>214</v>
      </c>
      <c r="C457" s="50" t="s">
        <v>115</v>
      </c>
      <c r="D457" s="49" t="s">
        <v>580</v>
      </c>
      <c r="E457" s="58" t="n">
        <f aca="false" ca="true" dt2D="false" dtr="false" t="normal">SUBTOTAL(9, F457:T457)</f>
        <v>11122872.94223356</v>
      </c>
      <c r="F457" s="58" t="n">
        <v>9905207.55</v>
      </c>
      <c r="G457" s="58" t="n"/>
      <c r="H457" s="58" t="n"/>
      <c r="I457" s="58" t="n"/>
      <c r="J457" s="58" t="n"/>
      <c r="K457" s="58" t="n"/>
      <c r="L457" s="58" t="n">
        <v>0</v>
      </c>
      <c r="M457" s="58" t="n"/>
      <c r="N457" s="58" t="n"/>
      <c r="O457" s="58" t="n"/>
      <c r="P457" s="58" t="n"/>
      <c r="Q457" s="58" t="n"/>
      <c r="R457" s="58" t="n">
        <v>889829.8352</v>
      </c>
      <c r="S457" s="58" t="n">
        <v>111228.7294</v>
      </c>
      <c r="T457" s="58" t="n">
        <v>216606.82763356</v>
      </c>
      <c r="U457" s="4" t="n">
        <f aca="false" ca="false" dt2D="false" dtr="false" t="normal">COUNTIF(F457:Q457, "&gt;0")</f>
        <v>1</v>
      </c>
      <c r="V457" s="4" t="n">
        <f aca="false" ca="false" dt2D="false" dtr="false" t="normal">COUNTIF(R457:T457, "&gt;0")</f>
        <v>3</v>
      </c>
      <c r="W457" s="4" t="n">
        <f aca="false" ca="false" dt2D="false" dtr="false" t="normal">+U457+V457</f>
        <v>4</v>
      </c>
    </row>
    <row customFormat="true" customHeight="true" ht="12.75" outlineLevel="0" r="458" s="0">
      <c r="A458" s="49" t="n">
        <f aca="false" ca="false" dt2D="false" dtr="false" t="normal">+A457+1</f>
        <v>444</v>
      </c>
      <c r="B458" s="49" t="n">
        <f aca="false" ca="false" dt2D="false" dtr="false" t="normal">+B457+1</f>
        <v>215</v>
      </c>
      <c r="C458" s="50" t="s">
        <v>115</v>
      </c>
      <c r="D458" s="49" t="s">
        <v>581</v>
      </c>
      <c r="E458" s="58" t="n">
        <f aca="false" ca="true" dt2D="false" dtr="false" t="normal">SUBTOTAL(9, F458:T458)</f>
        <v>7182720</v>
      </c>
      <c r="F458" s="58" t="n"/>
      <c r="G458" s="58" t="n"/>
      <c r="H458" s="58" t="n"/>
      <c r="I458" s="58" t="n"/>
      <c r="J458" s="58" t="n"/>
      <c r="K458" s="58" t="n"/>
      <c r="L458" s="58" t="n">
        <v>0</v>
      </c>
      <c r="M458" s="58" t="n">
        <v>6747849.40032</v>
      </c>
      <c r="N458" s="58" t="n"/>
      <c r="O458" s="58" t="n"/>
      <c r="P458" s="58" t="n"/>
      <c r="Q458" s="58" t="n"/>
      <c r="R458" s="58" t="n">
        <v>215481.6</v>
      </c>
      <c r="S458" s="58" t="n">
        <v>71827.2</v>
      </c>
      <c r="T458" s="58" t="n">
        <v>147561.79968</v>
      </c>
      <c r="U458" s="4" t="n">
        <f aca="false" ca="false" dt2D="false" dtr="false" t="normal">COUNTIF(F458:Q458, "&gt;0")</f>
        <v>1</v>
      </c>
      <c r="V458" s="4" t="n">
        <f aca="false" ca="false" dt2D="false" dtr="false" t="normal">COUNTIF(R458:T458, "&gt;0")</f>
        <v>3</v>
      </c>
      <c r="W458" s="4" t="n">
        <f aca="false" ca="false" dt2D="false" dtr="false" t="normal">+U458+V458</f>
        <v>4</v>
      </c>
    </row>
    <row customFormat="true" customHeight="true" ht="12.75" outlineLevel="0" r="459" s="0">
      <c r="A459" s="49" t="n">
        <f aca="false" ca="false" dt2D="false" dtr="false" t="normal">+A458+1</f>
        <v>445</v>
      </c>
      <c r="B459" s="49" t="n">
        <f aca="false" ca="false" dt2D="false" dtr="false" t="normal">+B458+1</f>
        <v>216</v>
      </c>
      <c r="C459" s="50" t="s">
        <v>115</v>
      </c>
      <c r="D459" s="49" t="s">
        <v>582</v>
      </c>
      <c r="E459" s="58" t="n">
        <f aca="false" ca="true" dt2D="false" dtr="false" t="normal">SUBTOTAL(9, F459:T459)</f>
        <v>2046134</v>
      </c>
      <c r="F459" s="58" t="n"/>
      <c r="G459" s="58" t="n"/>
      <c r="H459" s="58" t="n"/>
      <c r="I459" s="58" t="n"/>
      <c r="J459" s="58" t="n">
        <v>1381619.25</v>
      </c>
      <c r="K459" s="58" t="n"/>
      <c r="L459" s="58" t="n">
        <v>0</v>
      </c>
      <c r="M459" s="58" t="n"/>
      <c r="N459" s="58" t="n"/>
      <c r="O459" s="58" t="n"/>
      <c r="P459" s="58" t="n"/>
      <c r="Q459" s="58" t="n"/>
      <c r="R459" s="58" t="n">
        <v>613840.2</v>
      </c>
      <c r="S459" s="58" t="n">
        <v>20461.34</v>
      </c>
      <c r="T459" s="58" t="n">
        <v>30213.21</v>
      </c>
      <c r="U459" s="4" t="n">
        <f aca="false" ca="false" dt2D="false" dtr="false" t="normal">COUNTIF(F459:Q459, "&gt;0")</f>
        <v>1</v>
      </c>
      <c r="V459" s="4" t="n">
        <f aca="false" ca="false" dt2D="false" dtr="false" t="normal">COUNTIF(R459:T459, "&gt;0")</f>
        <v>3</v>
      </c>
      <c r="W459" s="4" t="n">
        <f aca="false" ca="false" dt2D="false" dtr="false" t="normal">+U459+V459</f>
        <v>4</v>
      </c>
    </row>
    <row customFormat="true" customHeight="true" ht="12.75" outlineLevel="0" r="460" s="0">
      <c r="A460" s="49" t="n">
        <f aca="false" ca="false" dt2D="false" dtr="false" t="normal">+A459+1</f>
        <v>446</v>
      </c>
      <c r="B460" s="49" t="n">
        <f aca="false" ca="false" dt2D="false" dtr="false" t="normal">+B459+1</f>
        <v>217</v>
      </c>
      <c r="C460" s="50" t="s">
        <v>115</v>
      </c>
      <c r="D460" s="49" t="s">
        <v>583</v>
      </c>
      <c r="E460" s="58" t="n">
        <f aca="false" ca="true" dt2D="false" dtr="false" t="normal">SUBTOTAL(9, F460:T460)</f>
        <v>5805002.57</v>
      </c>
      <c r="F460" s="58" t="n"/>
      <c r="G460" s="58" t="n"/>
      <c r="H460" s="58" t="n">
        <v>1517334.13</v>
      </c>
      <c r="I460" s="58" t="n">
        <v>1156971.45</v>
      </c>
      <c r="J460" s="58" t="n"/>
      <c r="K460" s="58" t="n"/>
      <c r="L460" s="58" t="n">
        <v>0</v>
      </c>
      <c r="M460" s="58" t="n"/>
      <c r="N460" s="58" t="n"/>
      <c r="O460" s="58" t="n"/>
      <c r="P460" s="58" t="n"/>
      <c r="Q460" s="58" t="n"/>
      <c r="R460" s="58" t="n">
        <v>2418193.32</v>
      </c>
      <c r="S460" s="58" t="n">
        <v>245062.85</v>
      </c>
      <c r="T460" s="58" t="n">
        <v>467440.82</v>
      </c>
      <c r="U460" s="4" t="n">
        <f aca="false" ca="false" dt2D="false" dtr="false" t="normal">COUNTIF(F460:Q460, "&gt;0")</f>
        <v>2</v>
      </c>
      <c r="V460" s="4" t="n">
        <f aca="false" ca="false" dt2D="false" dtr="false" t="normal">COUNTIF(R460:T460, "&gt;0")</f>
        <v>3</v>
      </c>
      <c r="W460" s="4" t="n">
        <f aca="false" ca="false" dt2D="false" dtr="false" t="normal">+U460+V460</f>
        <v>5</v>
      </c>
    </row>
    <row customFormat="true" customHeight="true" ht="12.75" outlineLevel="0" r="461" s="0">
      <c r="A461" s="49" t="n">
        <f aca="false" ca="false" dt2D="false" dtr="false" t="normal">+A460+1</f>
        <v>447</v>
      </c>
      <c r="B461" s="49" t="n">
        <f aca="false" ca="false" dt2D="false" dtr="false" t="normal">+B460+1</f>
        <v>218</v>
      </c>
      <c r="C461" s="50" t="s">
        <v>115</v>
      </c>
      <c r="D461" s="49" t="s">
        <v>584</v>
      </c>
      <c r="E461" s="58" t="n">
        <f aca="false" ca="true" dt2D="false" dtr="false" t="normal">SUBTOTAL(9, F461:T461)</f>
        <v>14404049.769999998</v>
      </c>
      <c r="F461" s="58" t="n"/>
      <c r="G461" s="58" t="n">
        <v>2230881.52</v>
      </c>
      <c r="H461" s="58" t="n"/>
      <c r="I461" s="58" t="n"/>
      <c r="J461" s="58" t="n">
        <v>994963.46</v>
      </c>
      <c r="K461" s="58" t="n"/>
      <c r="L461" s="58" t="n">
        <v>0</v>
      </c>
      <c r="M461" s="58" t="n"/>
      <c r="N461" s="58" t="n"/>
      <c r="O461" s="58" t="n"/>
      <c r="P461" s="58" t="n"/>
      <c r="Q461" s="58" t="n">
        <v>7143017.64</v>
      </c>
      <c r="R461" s="58" t="n">
        <v>3198156.37</v>
      </c>
      <c r="S461" s="58" t="n">
        <v>290345.45</v>
      </c>
      <c r="T461" s="58" t="n">
        <v>546685.33</v>
      </c>
      <c r="U461" s="4" t="n">
        <f aca="false" ca="false" dt2D="false" dtr="false" t="normal">COUNTIF(F461:Q461, "&gt;0")</f>
        <v>3</v>
      </c>
      <c r="V461" s="4" t="n">
        <f aca="false" ca="false" dt2D="false" dtr="false" t="normal">COUNTIF(R461:T461, "&gt;0")</f>
        <v>3</v>
      </c>
      <c r="W461" s="4" t="n">
        <f aca="false" ca="false" dt2D="false" dtr="false" t="normal">+U461+V461</f>
        <v>6</v>
      </c>
    </row>
    <row customFormat="true" customHeight="true" ht="12.75" outlineLevel="0" r="462" s="0">
      <c r="A462" s="49" t="n">
        <f aca="false" ca="false" dt2D="false" dtr="false" t="normal">+A461+1</f>
        <v>448</v>
      </c>
      <c r="B462" s="49" t="n">
        <f aca="false" ca="false" dt2D="false" dtr="false" t="normal">+B461+1</f>
        <v>219</v>
      </c>
      <c r="C462" s="50" t="s">
        <v>115</v>
      </c>
      <c r="D462" s="49" t="s">
        <v>585</v>
      </c>
      <c r="E462" s="58" t="n">
        <f aca="false" ca="true" dt2D="false" dtr="false" t="normal">SUBTOTAL(9, F462:T462)</f>
        <v>3096418.7299999995</v>
      </c>
      <c r="F462" s="58" t="n">
        <v>1304549.18</v>
      </c>
      <c r="G462" s="58" t="n"/>
      <c r="H462" s="58" t="n"/>
      <c r="I462" s="58" t="n"/>
      <c r="J462" s="58" t="n"/>
      <c r="K462" s="58" t="n"/>
      <c r="L462" s="58" t="n">
        <v>0</v>
      </c>
      <c r="M462" s="58" t="n"/>
      <c r="N462" s="58" t="n"/>
      <c r="O462" s="58" t="n"/>
      <c r="P462" s="58" t="n"/>
      <c r="Q462" s="58" t="n"/>
      <c r="R462" s="58" t="n">
        <v>1373861.58</v>
      </c>
      <c r="S462" s="58" t="n">
        <v>143464.57</v>
      </c>
      <c r="T462" s="58" t="n">
        <v>274543.4</v>
      </c>
      <c r="U462" s="4" t="n">
        <f aca="false" ca="false" dt2D="false" dtr="false" t="normal">COUNTIF(F462:Q462, "&gt;0")</f>
        <v>1</v>
      </c>
      <c r="V462" s="4" t="n">
        <f aca="false" ca="false" dt2D="false" dtr="false" t="normal">COUNTIF(R462:T462, "&gt;0")</f>
        <v>3</v>
      </c>
      <c r="W462" s="4" t="n">
        <f aca="false" ca="false" dt2D="false" dtr="false" t="normal">+U462+V462</f>
        <v>4</v>
      </c>
    </row>
    <row customFormat="true" customHeight="true" ht="12.75" outlineLevel="0" r="463" s="0">
      <c r="A463" s="49" t="n">
        <f aca="false" ca="false" dt2D="false" dtr="false" t="normal">+A462+1</f>
        <v>449</v>
      </c>
      <c r="B463" s="49" t="n">
        <f aca="false" ca="false" dt2D="false" dtr="false" t="normal">+B462+1</f>
        <v>220</v>
      </c>
      <c r="C463" s="50" t="s">
        <v>115</v>
      </c>
      <c r="D463" s="49" t="s">
        <v>586</v>
      </c>
      <c r="E463" s="58" t="n">
        <f aca="false" ca="true" dt2D="false" dtr="false" t="normal">SUBTOTAL(9, F463:T463)</f>
        <v>2142373.0700000003</v>
      </c>
      <c r="F463" s="58" t="n"/>
      <c r="G463" s="58" t="n"/>
      <c r="H463" s="58" t="n"/>
      <c r="I463" s="58" t="n"/>
      <c r="J463" s="58" t="n">
        <v>1120973.81</v>
      </c>
      <c r="K463" s="58" t="n"/>
      <c r="L463" s="58" t="n">
        <v>0</v>
      </c>
      <c r="M463" s="58" t="n"/>
      <c r="N463" s="58" t="n"/>
      <c r="O463" s="58" t="n"/>
      <c r="P463" s="58" t="n"/>
      <c r="Q463" s="58" t="n"/>
      <c r="R463" s="58" t="n">
        <v>893811.16</v>
      </c>
      <c r="S463" s="58" t="n">
        <v>47045.36</v>
      </c>
      <c r="T463" s="58" t="n">
        <v>80542.74</v>
      </c>
      <c r="U463" s="4" t="n">
        <f aca="false" ca="false" dt2D="false" dtr="false" t="normal">COUNTIF(F463:Q463, "&gt;0")</f>
        <v>1</v>
      </c>
      <c r="V463" s="4" t="n">
        <f aca="false" ca="false" dt2D="false" dtr="false" t="normal">COUNTIF(R463:T463, "&gt;0")</f>
        <v>3</v>
      </c>
      <c r="W463" s="4" t="n">
        <f aca="false" ca="false" dt2D="false" dtr="false" t="normal">+U463+V463</f>
        <v>4</v>
      </c>
    </row>
    <row customFormat="true" customHeight="true" ht="12.75" outlineLevel="0" r="464" s="0">
      <c r="A464" s="49" t="n">
        <f aca="false" ca="false" dt2D="false" dtr="false" t="normal">+A463+1</f>
        <v>450</v>
      </c>
      <c r="B464" s="49" t="n">
        <f aca="false" ca="false" dt2D="false" dtr="false" t="normal">+B463+1</f>
        <v>221</v>
      </c>
      <c r="C464" s="50" t="s">
        <v>115</v>
      </c>
      <c r="D464" s="49" t="s">
        <v>587</v>
      </c>
      <c r="E464" s="58" t="n">
        <f aca="false" ca="true" dt2D="false" dtr="false" t="normal">SUBTOTAL(9, F464:T464)</f>
        <v>18852989.87059</v>
      </c>
      <c r="F464" s="58" t="n">
        <v>9021589.78</v>
      </c>
      <c r="G464" s="58" t="n">
        <v>3648301.76</v>
      </c>
      <c r="H464" s="58" t="n"/>
      <c r="I464" s="58" t="n">
        <v>2940601.07</v>
      </c>
      <c r="J464" s="58" t="n"/>
      <c r="K464" s="58" t="n"/>
      <c r="L464" s="58" t="n">
        <v>0</v>
      </c>
      <c r="M464" s="58" t="n"/>
      <c r="N464" s="58" t="n"/>
      <c r="O464" s="58" t="n"/>
      <c r="P464" s="58" t="n"/>
      <c r="Q464" s="58" t="n"/>
      <c r="R464" s="58" t="n">
        <v>1683566.11836</v>
      </c>
      <c r="S464" s="58" t="n">
        <v>178135.64223</v>
      </c>
      <c r="T464" s="58" t="n">
        <v>1380795.5</v>
      </c>
      <c r="U464" s="4" t="n">
        <f aca="false" ca="false" dt2D="false" dtr="false" t="normal">COUNTIF(F464:Q464, "&gt;0")</f>
        <v>3</v>
      </c>
      <c r="V464" s="4" t="n">
        <f aca="false" ca="false" dt2D="false" dtr="false" t="normal">COUNTIF(R464:T464, "&gt;0")</f>
        <v>3</v>
      </c>
      <c r="W464" s="4" t="n">
        <f aca="false" ca="false" dt2D="false" dtr="false" t="normal">+U464+V464</f>
        <v>6</v>
      </c>
    </row>
    <row customFormat="true" customHeight="true" ht="12.75" outlineLevel="0" r="465" s="0">
      <c r="A465" s="49" t="n">
        <f aca="false" ca="false" dt2D="false" dtr="false" t="normal">+A464+1</f>
        <v>451</v>
      </c>
      <c r="B465" s="49" t="n">
        <f aca="false" ca="false" dt2D="false" dtr="false" t="normal">+B464+1</f>
        <v>222</v>
      </c>
      <c r="C465" s="50" t="s">
        <v>115</v>
      </c>
      <c r="D465" s="49" t="s">
        <v>588</v>
      </c>
      <c r="E465" s="58" t="n">
        <f aca="false" ca="true" dt2D="false" dtr="false" t="normal">SUBTOTAL(9, F465:T465)</f>
        <v>17655071.04606</v>
      </c>
      <c r="F465" s="58" t="n">
        <v>8655024.7</v>
      </c>
      <c r="G465" s="58" t="n">
        <v>3500064.02</v>
      </c>
      <c r="H465" s="58" t="n"/>
      <c r="I465" s="58" t="n">
        <v>2821118.61</v>
      </c>
      <c r="J465" s="58" t="n"/>
      <c r="K465" s="58" t="n"/>
      <c r="L465" s="58" t="n">
        <v>0</v>
      </c>
      <c r="M465" s="58" t="n"/>
      <c r="N465" s="58" t="n"/>
      <c r="O465" s="58" t="n"/>
      <c r="P465" s="58" t="n"/>
      <c r="Q465" s="58" t="n"/>
      <c r="R465" s="58" t="n">
        <v>1615159.48824</v>
      </c>
      <c r="S465" s="58" t="n">
        <v>170897.63782</v>
      </c>
      <c r="T465" s="58" t="n">
        <v>892806.59</v>
      </c>
      <c r="U465" s="4" t="n">
        <f aca="false" ca="false" dt2D="false" dtr="false" t="normal">COUNTIF(F465:Q465, "&gt;0")</f>
        <v>3</v>
      </c>
      <c r="V465" s="4" t="n">
        <f aca="false" ca="false" dt2D="false" dtr="false" t="normal">COUNTIF(R465:T465, "&gt;0")</f>
        <v>3</v>
      </c>
      <c r="W465" s="4" t="n">
        <f aca="false" ca="false" dt2D="false" dtr="false" t="normal">+U465+V465</f>
        <v>6</v>
      </c>
    </row>
    <row customFormat="true" customHeight="true" ht="12.75" outlineLevel="0" r="466" s="0">
      <c r="A466" s="49" t="n">
        <f aca="false" ca="false" dt2D="false" dtr="false" t="normal">+A465+1</f>
        <v>452</v>
      </c>
      <c r="B466" s="49" t="n">
        <f aca="false" ca="false" dt2D="false" dtr="false" t="normal">+B465+1</f>
        <v>223</v>
      </c>
      <c r="C466" s="50" t="s">
        <v>115</v>
      </c>
      <c r="D466" s="49" t="s">
        <v>589</v>
      </c>
      <c r="E466" s="58" t="n">
        <f aca="false" ca="true" dt2D="false" dtr="false" t="normal">SUBTOTAL(9, F466:T466)</f>
        <v>7724770.32704</v>
      </c>
      <c r="F466" s="58" t="n"/>
      <c r="G466" s="58" t="n">
        <v>3950633.25</v>
      </c>
      <c r="H466" s="58" t="n"/>
      <c r="I466" s="58" t="n"/>
      <c r="J466" s="58" t="n">
        <v>1393159.4</v>
      </c>
      <c r="K466" s="58" t="n"/>
      <c r="L466" s="58" t="n">
        <v>0</v>
      </c>
      <c r="M466" s="58" t="n"/>
      <c r="N466" s="58" t="n"/>
      <c r="O466" s="58" t="n"/>
      <c r="P466" s="58" t="n"/>
      <c r="Q466" s="58" t="n"/>
      <c r="R466" s="58" t="n">
        <v>1072565.7628</v>
      </c>
      <c r="S466" s="58" t="n">
        <v>65992.08424</v>
      </c>
      <c r="T466" s="58" t="n">
        <v>1242419.83</v>
      </c>
      <c r="U466" s="4" t="n">
        <f aca="false" ca="false" dt2D="false" dtr="false" t="normal">COUNTIF(F466:Q466, "&gt;0")</f>
        <v>2</v>
      </c>
      <c r="V466" s="4" t="n">
        <f aca="false" ca="false" dt2D="false" dtr="false" t="normal">COUNTIF(R466:T466, "&gt;0")</f>
        <v>3</v>
      </c>
      <c r="W466" s="4" t="n">
        <f aca="false" ca="false" dt2D="false" dtr="false" t="normal">+U466+V466</f>
        <v>5</v>
      </c>
    </row>
    <row customFormat="true" customHeight="true" ht="12.75" outlineLevel="0" r="467" s="0">
      <c r="A467" s="49" t="n">
        <f aca="false" ca="false" dt2D="false" dtr="false" t="normal">+A466+1</f>
        <v>453</v>
      </c>
      <c r="B467" s="49" t="n">
        <f aca="false" ca="false" dt2D="false" dtr="false" t="normal">+B466+1</f>
        <v>224</v>
      </c>
      <c r="C467" s="50" t="s">
        <v>115</v>
      </c>
      <c r="D467" s="49" t="s">
        <v>590</v>
      </c>
      <c r="E467" s="58" t="n">
        <f aca="false" ca="true" dt2D="false" dtr="false" t="normal">SUBTOTAL(9, F467:T467)</f>
        <v>1125520.63</v>
      </c>
      <c r="F467" s="58" t="n"/>
      <c r="G467" s="58" t="n"/>
      <c r="H467" s="58" t="n"/>
      <c r="I467" s="58" t="n"/>
      <c r="J467" s="58" t="n">
        <v>759989.79</v>
      </c>
      <c r="K467" s="58" t="n"/>
      <c r="L467" s="58" t="n">
        <v>0</v>
      </c>
      <c r="M467" s="58" t="n"/>
      <c r="N467" s="58" t="n"/>
      <c r="O467" s="58" t="n"/>
      <c r="P467" s="58" t="n"/>
      <c r="Q467" s="58" t="n"/>
      <c r="R467" s="58" t="n">
        <v>337656.19</v>
      </c>
      <c r="S467" s="58" t="n">
        <v>11255.21</v>
      </c>
      <c r="T467" s="58" t="n">
        <v>16619.44</v>
      </c>
      <c r="U467" s="4" t="n">
        <f aca="false" ca="false" dt2D="false" dtr="false" t="normal">COUNTIF(F467:Q467, "&gt;0")</f>
        <v>1</v>
      </c>
      <c r="V467" s="4" t="n">
        <f aca="false" ca="false" dt2D="false" dtr="false" t="normal">COUNTIF(R467:T467, "&gt;0")</f>
        <v>3</v>
      </c>
      <c r="W467" s="4" t="n">
        <f aca="false" ca="false" dt2D="false" dtr="false" t="normal">+U467+V467</f>
        <v>4</v>
      </c>
    </row>
    <row customFormat="true" customHeight="true" ht="12.75" outlineLevel="0" r="468" s="0">
      <c r="A468" s="49" t="n">
        <f aca="false" ca="false" dt2D="false" dtr="false" t="normal">+A467+1</f>
        <v>454</v>
      </c>
      <c r="B468" s="49" t="n">
        <f aca="false" ca="false" dt2D="false" dtr="false" t="normal">+B467+1</f>
        <v>225</v>
      </c>
      <c r="C468" s="50" t="s">
        <v>115</v>
      </c>
      <c r="D468" s="49" t="s">
        <v>591</v>
      </c>
      <c r="E468" s="58" t="n">
        <f aca="false" ca="true" dt2D="false" dtr="false" t="normal">SUBTOTAL(9, F468:T468)</f>
        <v>1036013.5200000001</v>
      </c>
      <c r="F468" s="58" t="n"/>
      <c r="G468" s="58" t="n"/>
      <c r="H468" s="58" t="n"/>
      <c r="I468" s="58" t="n"/>
      <c r="J468" s="58" t="n">
        <v>699551.55</v>
      </c>
      <c r="K468" s="58" t="n"/>
      <c r="L468" s="58" t="n">
        <v>0</v>
      </c>
      <c r="M468" s="58" t="n"/>
      <c r="N468" s="58" t="n"/>
      <c r="O468" s="58" t="n"/>
      <c r="P468" s="58" t="n"/>
      <c r="Q468" s="58" t="n"/>
      <c r="R468" s="58" t="n">
        <v>310804.05</v>
      </c>
      <c r="S468" s="58" t="n">
        <v>10360.14</v>
      </c>
      <c r="T468" s="58" t="n">
        <v>15297.78</v>
      </c>
      <c r="U468" s="4" t="n">
        <f aca="false" ca="false" dt2D="false" dtr="false" t="normal">COUNTIF(F468:Q468, "&gt;0")</f>
        <v>1</v>
      </c>
      <c r="V468" s="4" t="n">
        <f aca="false" ca="false" dt2D="false" dtr="false" t="normal">COUNTIF(R468:T468, "&gt;0")</f>
        <v>3</v>
      </c>
      <c r="W468" s="4" t="n">
        <f aca="false" ca="false" dt2D="false" dtr="false" t="normal">+U468+V468</f>
        <v>4</v>
      </c>
    </row>
    <row customFormat="true" customHeight="true" ht="12.75" outlineLevel="0" r="469" s="0">
      <c r="A469" s="49" t="n">
        <f aca="false" ca="false" dt2D="false" dtr="false" t="normal">+A468+1</f>
        <v>455</v>
      </c>
      <c r="B469" s="49" t="n">
        <f aca="false" ca="false" dt2D="false" dtr="false" t="normal">+B468+1</f>
        <v>226</v>
      </c>
      <c r="C469" s="50" t="s">
        <v>115</v>
      </c>
      <c r="D469" s="49" t="s">
        <v>592</v>
      </c>
      <c r="E469" s="58" t="n">
        <f aca="false" ca="true" dt2D="false" dtr="false" t="normal">SUBTOTAL(9, F469:T469)</f>
        <v>10453084.06451856</v>
      </c>
      <c r="F469" s="58" t="n"/>
      <c r="G469" s="58" t="n"/>
      <c r="H469" s="58" t="n"/>
      <c r="I469" s="58" t="n"/>
      <c r="J469" s="58" t="n"/>
      <c r="K469" s="58" t="n"/>
      <c r="L469" s="58" t="n">
        <v>0</v>
      </c>
      <c r="M469" s="58" t="n"/>
      <c r="N469" s="58" t="n">
        <v>9206449.26</v>
      </c>
      <c r="O469" s="58" t="n"/>
      <c r="P469" s="58" t="n"/>
      <c r="Q469" s="58" t="n"/>
      <c r="R469" s="58" t="n">
        <v>940777.56504</v>
      </c>
      <c r="S469" s="58" t="n">
        <v>104530.84056</v>
      </c>
      <c r="T469" s="58" t="n">
        <v>201326.39891856</v>
      </c>
      <c r="U469" s="4" t="n">
        <f aca="false" ca="false" dt2D="false" dtr="false" t="normal">COUNTIF(F469:Q469, "&gt;0")</f>
        <v>1</v>
      </c>
      <c r="V469" s="4" t="n">
        <f aca="false" ca="false" dt2D="false" dtr="false" t="normal">COUNTIF(R469:T469, "&gt;0")</f>
        <v>3</v>
      </c>
      <c r="W469" s="4" t="n">
        <f aca="false" ca="false" dt2D="false" dtr="false" t="normal">+U469+V469</f>
        <v>4</v>
      </c>
    </row>
    <row customFormat="true" customHeight="true" ht="12" outlineLevel="0" r="470" s="0">
      <c r="A470" s="49" t="n">
        <f aca="false" ca="false" dt2D="false" dtr="false" t="normal">+A469+1</f>
        <v>456</v>
      </c>
      <c r="B470" s="49" t="n">
        <f aca="false" ca="false" dt2D="false" dtr="false" t="normal">+B469+1</f>
        <v>227</v>
      </c>
      <c r="C470" s="50" t="s">
        <v>212</v>
      </c>
      <c r="D470" s="49" t="s">
        <v>593</v>
      </c>
      <c r="E470" s="58" t="n">
        <f aca="false" ca="true" dt2D="false" dtr="false" t="normal">SUBTOTAL(9, F470:T470)</f>
        <v>10610585.909999998</v>
      </c>
      <c r="F470" s="58" t="n"/>
      <c r="G470" s="58" t="n">
        <v>4037267.23</v>
      </c>
      <c r="H470" s="58" t="n"/>
      <c r="I470" s="58" t="n">
        <v>3255015.28</v>
      </c>
      <c r="J470" s="58" t="n">
        <v>1423030.17</v>
      </c>
      <c r="K470" s="58" t="n"/>
      <c r="L470" s="58" t="n">
        <v>0</v>
      </c>
      <c r="M470" s="58" t="n"/>
      <c r="N470" s="58" t="n"/>
      <c r="O470" s="58" t="n"/>
      <c r="P470" s="58" t="n"/>
      <c r="Q470" s="58" t="n"/>
      <c r="R470" s="58" t="n">
        <v>1598581.13</v>
      </c>
      <c r="S470" s="58" t="n">
        <v>106105.86</v>
      </c>
      <c r="T470" s="58" t="n">
        <v>190586.24</v>
      </c>
      <c r="U470" s="4" t="n">
        <f aca="false" ca="false" dt2D="false" dtr="false" t="normal">COUNTIF(F470:Q470, "&gt;0")</f>
        <v>3</v>
      </c>
      <c r="V470" s="4" t="n">
        <f aca="false" ca="false" dt2D="false" dtr="false" t="normal">COUNTIF(R470:T470, "&gt;0")</f>
        <v>3</v>
      </c>
      <c r="W470" s="4" t="n">
        <f aca="false" ca="false" dt2D="false" dtr="false" t="normal">+U470+V470</f>
        <v>6</v>
      </c>
    </row>
    <row customFormat="true" customHeight="true" ht="12.75" outlineLevel="0" r="471" s="0">
      <c r="A471" s="49" t="n">
        <f aca="false" ca="false" dt2D="false" dtr="false" t="normal">+A470+1</f>
        <v>457</v>
      </c>
      <c r="B471" s="49" t="n">
        <f aca="false" ca="false" dt2D="false" dtr="false" t="normal">+B470+1</f>
        <v>228</v>
      </c>
      <c r="C471" s="50" t="s">
        <v>212</v>
      </c>
      <c r="D471" s="49" t="s">
        <v>594</v>
      </c>
      <c r="E471" s="58" t="n">
        <f aca="false" ca="true" dt2D="false" dtr="false" t="normal">SUBTOTAL(9, F471:T471)</f>
        <v>3272815.39</v>
      </c>
      <c r="F471" s="58" t="n"/>
      <c r="G471" s="58" t="n"/>
      <c r="H471" s="58" t="n"/>
      <c r="I471" s="58" t="n"/>
      <c r="J471" s="58" t="n">
        <v>818783.83</v>
      </c>
      <c r="K471" s="58" t="n"/>
      <c r="L471" s="58" t="n">
        <v>0</v>
      </c>
      <c r="M471" s="58" t="n"/>
      <c r="N471" s="58" t="n"/>
      <c r="O471" s="58" t="n"/>
      <c r="P471" s="58" t="n"/>
      <c r="Q471" s="58" t="n"/>
      <c r="R471" s="58" t="n">
        <v>1960280.36</v>
      </c>
      <c r="S471" s="58" t="n">
        <v>171776.18</v>
      </c>
      <c r="T471" s="58" t="n">
        <v>321975.02</v>
      </c>
      <c r="U471" s="4" t="n">
        <f aca="false" ca="false" dt2D="false" dtr="false" t="normal">COUNTIF(F471:Q471, "&gt;0")</f>
        <v>1</v>
      </c>
      <c r="V471" s="4" t="n">
        <f aca="false" ca="false" dt2D="false" dtr="false" t="normal">COUNTIF(R471:T471, "&gt;0")</f>
        <v>3</v>
      </c>
      <c r="W471" s="4" t="n">
        <f aca="false" ca="false" dt2D="false" dtr="false" t="normal">+U471+V471</f>
        <v>4</v>
      </c>
    </row>
    <row customFormat="true" customHeight="true" ht="12.75" outlineLevel="0" r="472" s="0">
      <c r="A472" s="49" t="n">
        <f aca="false" ca="false" dt2D="false" dtr="false" t="normal">+A471+1</f>
        <v>458</v>
      </c>
      <c r="B472" s="49" t="n">
        <f aca="false" ca="false" dt2D="false" dtr="false" t="normal">+B471+1</f>
        <v>229</v>
      </c>
      <c r="C472" s="50" t="s">
        <v>212</v>
      </c>
      <c r="D472" s="49" t="s">
        <v>595</v>
      </c>
      <c r="E472" s="58" t="n">
        <f aca="false" ca="true" dt2D="false" dtr="false" t="normal">SUBTOTAL(9, F472:T472)</f>
        <v>1618389.4</v>
      </c>
      <c r="F472" s="58" t="n"/>
      <c r="G472" s="58" t="n"/>
      <c r="H472" s="58" t="n"/>
      <c r="I472" s="58" t="n"/>
      <c r="J472" s="58" t="n">
        <v>1092791.55</v>
      </c>
      <c r="K472" s="58" t="n"/>
      <c r="L472" s="58" t="n">
        <v>0</v>
      </c>
      <c r="M472" s="58" t="n"/>
      <c r="N472" s="58" t="n"/>
      <c r="O472" s="58" t="n"/>
      <c r="P472" s="58" t="n"/>
      <c r="Q472" s="58" t="n"/>
      <c r="R472" s="58" t="n">
        <v>485516.82</v>
      </c>
      <c r="S472" s="58" t="n">
        <v>16183.89</v>
      </c>
      <c r="T472" s="58" t="n">
        <v>23897.14</v>
      </c>
      <c r="U472" s="4" t="n">
        <f aca="false" ca="false" dt2D="false" dtr="false" t="normal">COUNTIF(F472:Q472, "&gt;0")</f>
        <v>1</v>
      </c>
      <c r="V472" s="4" t="n">
        <f aca="false" ca="false" dt2D="false" dtr="false" t="normal">COUNTIF(R472:T472, "&gt;0")</f>
        <v>3</v>
      </c>
      <c r="W472" s="4" t="n">
        <f aca="false" ca="false" dt2D="false" dtr="false" t="normal">+U472+V472</f>
        <v>4</v>
      </c>
    </row>
    <row customFormat="true" customHeight="true" ht="12.75" outlineLevel="0" r="473" s="0">
      <c r="A473" s="49" t="n">
        <f aca="false" ca="false" dt2D="false" dtr="false" t="normal">+A472+1</f>
        <v>459</v>
      </c>
      <c r="B473" s="49" t="n">
        <f aca="false" ca="false" dt2D="false" dtr="false" t="normal">+B472+1</f>
        <v>230</v>
      </c>
      <c r="C473" s="50" t="s">
        <v>212</v>
      </c>
      <c r="D473" s="49" t="s">
        <v>596</v>
      </c>
      <c r="E473" s="58" t="n">
        <f aca="false" ca="true" dt2D="false" dtr="false" t="normal">SUBTOTAL(9, F473:T473)</f>
        <v>411073.70999999996</v>
      </c>
      <c r="F473" s="58" t="n"/>
      <c r="G473" s="58" t="n"/>
      <c r="H473" s="58" t="n"/>
      <c r="I473" s="58" t="n"/>
      <c r="J473" s="58" t="n">
        <v>277570.95</v>
      </c>
      <c r="K473" s="58" t="n"/>
      <c r="L473" s="58" t="n">
        <v>0</v>
      </c>
      <c r="M473" s="58" t="n"/>
      <c r="N473" s="58" t="n"/>
      <c r="O473" s="58" t="n"/>
      <c r="P473" s="58" t="n"/>
      <c r="Q473" s="58" t="n"/>
      <c r="R473" s="58" t="n">
        <v>123322.11</v>
      </c>
      <c r="S473" s="58" t="n">
        <v>4110.74</v>
      </c>
      <c r="T473" s="58" t="n">
        <v>6069.91</v>
      </c>
      <c r="U473" s="4" t="n">
        <f aca="false" ca="false" dt2D="false" dtr="false" t="normal">COUNTIF(F473:Q473, "&gt;0")</f>
        <v>1</v>
      </c>
      <c r="V473" s="4" t="n">
        <f aca="false" ca="false" dt2D="false" dtr="false" t="normal">COUNTIF(R473:T473, "&gt;0")</f>
        <v>3</v>
      </c>
      <c r="W473" s="4" t="n">
        <f aca="false" ca="false" dt2D="false" dtr="false" t="normal">+U473+V473</f>
        <v>4</v>
      </c>
    </row>
    <row customFormat="true" customHeight="true" ht="12.75" outlineLevel="0" r="474" s="0">
      <c r="A474" s="49" t="n">
        <f aca="false" ca="false" dt2D="false" dtr="false" t="normal">+A473+1</f>
        <v>460</v>
      </c>
      <c r="B474" s="49" t="n">
        <f aca="false" ca="false" dt2D="false" dtr="false" t="normal">+B473+1</f>
        <v>231</v>
      </c>
      <c r="C474" s="50" t="s">
        <v>212</v>
      </c>
      <c r="D474" s="49" t="s">
        <v>598</v>
      </c>
      <c r="E474" s="58" t="n">
        <f aca="false" ca="true" dt2D="false" dtr="false" t="normal">SUBTOTAL(9, F474:T474)</f>
        <v>1177226.81</v>
      </c>
      <c r="F474" s="58" t="n"/>
      <c r="G474" s="58" t="n">
        <v>1025310.4</v>
      </c>
      <c r="H474" s="58" t="n"/>
      <c r="I474" s="58" t="n"/>
      <c r="J474" s="58" t="n"/>
      <c r="K474" s="58" t="n"/>
      <c r="L474" s="58" t="n">
        <v>0</v>
      </c>
      <c r="M474" s="58" t="n"/>
      <c r="N474" s="58" t="n"/>
      <c r="O474" s="58" t="n"/>
      <c r="P474" s="58" t="n"/>
      <c r="Q474" s="58" t="n"/>
      <c r="R474" s="58" t="n">
        <v>117722.68</v>
      </c>
      <c r="S474" s="58" t="n">
        <v>11772.27</v>
      </c>
      <c r="T474" s="58" t="n">
        <v>22421.46</v>
      </c>
      <c r="U474" s="4" t="n">
        <f aca="false" ca="false" dt2D="false" dtr="false" t="normal">COUNTIF(F474:Q474, "&gt;0")</f>
        <v>1</v>
      </c>
      <c r="V474" s="4" t="n">
        <f aca="false" ca="false" dt2D="false" dtr="false" t="normal">COUNTIF(R474:T474, "&gt;0")</f>
        <v>3</v>
      </c>
      <c r="W474" s="4" t="n">
        <f aca="false" ca="false" dt2D="false" dtr="false" t="normal">+U474+V474</f>
        <v>4</v>
      </c>
    </row>
    <row customFormat="true" customHeight="true" ht="12.75" outlineLevel="0" r="475" s="0">
      <c r="A475" s="49" t="n">
        <f aca="false" ca="false" dt2D="false" dtr="false" t="normal">+A474+1</f>
        <v>461</v>
      </c>
      <c r="B475" s="49" t="n">
        <f aca="false" ca="false" dt2D="false" dtr="false" t="normal">+B474+1</f>
        <v>232</v>
      </c>
      <c r="C475" s="50" t="s">
        <v>245</v>
      </c>
      <c r="D475" s="49" t="s">
        <v>599</v>
      </c>
      <c r="E475" s="58" t="n">
        <f aca="false" ca="true" dt2D="false" dtr="false" t="normal">SUBTOTAL(9, F475:T475)</f>
        <v>9405587.66</v>
      </c>
      <c r="F475" s="58" t="n">
        <v>4036457.63</v>
      </c>
      <c r="G475" s="58" t="n"/>
      <c r="H475" s="58" t="n">
        <v>1779215.75</v>
      </c>
      <c r="I475" s="58" t="n"/>
      <c r="J475" s="58" t="n"/>
      <c r="K475" s="58" t="n"/>
      <c r="L475" s="58" t="n">
        <v>0</v>
      </c>
      <c r="M475" s="58" t="n"/>
      <c r="N475" s="58" t="n"/>
      <c r="O475" s="58" t="n"/>
      <c r="P475" s="58" t="n"/>
      <c r="Q475" s="58" t="n"/>
      <c r="R475" s="58" t="n">
        <v>2751025.22</v>
      </c>
      <c r="S475" s="58" t="n">
        <v>287873.08</v>
      </c>
      <c r="T475" s="58" t="n">
        <v>551015.98</v>
      </c>
      <c r="U475" s="4" t="n">
        <f aca="false" ca="false" dt2D="false" dtr="false" t="normal">COUNTIF(F475:Q475, "&gt;0")</f>
        <v>2</v>
      </c>
      <c r="V475" s="4" t="n">
        <f aca="false" ca="false" dt2D="false" dtr="false" t="normal">COUNTIF(R475:T475, "&gt;0")</f>
        <v>3</v>
      </c>
      <c r="W475" s="4" t="n">
        <f aca="false" ca="false" dt2D="false" dtr="false" t="normal">+U475+V475</f>
        <v>5</v>
      </c>
    </row>
    <row customFormat="true" customHeight="true" ht="12.75" outlineLevel="0" r="476" s="0">
      <c r="A476" s="49" t="n">
        <f aca="false" ca="false" dt2D="false" dtr="false" t="normal">+A475+1</f>
        <v>462</v>
      </c>
      <c r="B476" s="49" t="n">
        <f aca="false" ca="false" dt2D="false" dtr="false" t="normal">+B475+1</f>
        <v>233</v>
      </c>
      <c r="C476" s="50" t="s">
        <v>245</v>
      </c>
      <c r="D476" s="49" t="s">
        <v>600</v>
      </c>
      <c r="E476" s="58" t="n">
        <f aca="false" ca="true" dt2D="false" dtr="false" t="normal">SUBTOTAL(9, F476:T476)</f>
        <v>5872965.680000001</v>
      </c>
      <c r="F476" s="58" t="n"/>
      <c r="G476" s="58" t="n"/>
      <c r="H476" s="58" t="n"/>
      <c r="I476" s="58" t="n"/>
      <c r="J476" s="58" t="n"/>
      <c r="K476" s="58" t="n"/>
      <c r="L476" s="58" t="n">
        <v>0</v>
      </c>
      <c r="M476" s="58" t="n"/>
      <c r="N476" s="58" t="n"/>
      <c r="O476" s="58" t="n"/>
      <c r="P476" s="58" t="n">
        <v>4963390.03</v>
      </c>
      <c r="Q476" s="58" t="n"/>
      <c r="R476" s="58" t="n">
        <v>704846.06</v>
      </c>
      <c r="S476" s="58" t="n">
        <v>70484.61</v>
      </c>
      <c r="T476" s="58" t="n">
        <v>134244.98</v>
      </c>
      <c r="U476" s="4" t="n">
        <f aca="false" ca="false" dt2D="false" dtr="false" t="normal">COUNTIF(F476:Q476, "&gt;0")</f>
        <v>1</v>
      </c>
      <c r="V476" s="4" t="n">
        <f aca="false" ca="false" dt2D="false" dtr="false" t="normal">COUNTIF(R476:T476, "&gt;0")</f>
        <v>3</v>
      </c>
      <c r="W476" s="4" t="n">
        <f aca="false" ca="false" dt2D="false" dtr="false" t="normal">+U476+V476</f>
        <v>4</v>
      </c>
    </row>
    <row customFormat="true" customHeight="true" ht="12.75" outlineLevel="0" r="477" s="0">
      <c r="A477" s="49" t="n">
        <f aca="false" ca="false" dt2D="false" dtr="false" t="normal">+A476+1</f>
        <v>463</v>
      </c>
      <c r="B477" s="49" t="n">
        <f aca="false" ca="false" dt2D="false" dtr="false" t="normal">+B476+1</f>
        <v>234</v>
      </c>
      <c r="C477" s="50" t="s">
        <v>245</v>
      </c>
      <c r="D477" s="49" t="s">
        <v>601</v>
      </c>
      <c r="E477" s="58" t="n">
        <f aca="false" ca="true" dt2D="false" dtr="false" t="normal">SUBTOTAL(9, F477:T477)</f>
        <v>6215902.279999999</v>
      </c>
      <c r="F477" s="58" t="n"/>
      <c r="G477" s="58" t="n"/>
      <c r="H477" s="58" t="n"/>
      <c r="I477" s="58" t="n"/>
      <c r="J477" s="58" t="n"/>
      <c r="K477" s="58" t="n"/>
      <c r="L477" s="58" t="n">
        <v>0</v>
      </c>
      <c r="M477" s="58" t="n"/>
      <c r="N477" s="58" t="n"/>
      <c r="O477" s="58" t="n"/>
      <c r="P477" s="58" t="n">
        <v>4574742.51</v>
      </c>
      <c r="Q477" s="58" t="n"/>
      <c r="R477" s="58" t="n">
        <v>1261728.39</v>
      </c>
      <c r="S477" s="58" t="n">
        <v>130325.26</v>
      </c>
      <c r="T477" s="58" t="n">
        <v>249106.12</v>
      </c>
      <c r="U477" s="4" t="n">
        <f aca="false" ca="false" dt2D="false" dtr="false" t="normal">COUNTIF(F477:Q477, "&gt;0")</f>
        <v>1</v>
      </c>
      <c r="V477" s="4" t="n">
        <f aca="false" ca="false" dt2D="false" dtr="false" t="normal">COUNTIF(R477:T477, "&gt;0")</f>
        <v>3</v>
      </c>
      <c r="W477" s="4" t="n">
        <f aca="false" ca="false" dt2D="false" dtr="false" t="normal">+U477+V477</f>
        <v>4</v>
      </c>
    </row>
    <row customFormat="true" customHeight="true" ht="12.75" outlineLevel="0" r="478" s="0">
      <c r="A478" s="49" t="n">
        <f aca="false" ca="false" dt2D="false" dtr="false" t="normal">+A477+1</f>
        <v>464</v>
      </c>
      <c r="B478" s="49" t="n">
        <f aca="false" ca="false" dt2D="false" dtr="false" t="normal">+B477+1</f>
        <v>235</v>
      </c>
      <c r="C478" s="50" t="s">
        <v>245</v>
      </c>
      <c r="D478" s="49" t="s">
        <v>602</v>
      </c>
      <c r="E478" s="58" t="n">
        <f aca="false" ca="true" dt2D="false" dtr="false" t="normal">SUBTOTAL(9, F478:T478)</f>
        <v>6524175.21</v>
      </c>
      <c r="F478" s="58" t="n">
        <v>2452438.81</v>
      </c>
      <c r="G478" s="58" t="n"/>
      <c r="H478" s="58" t="n">
        <v>703182.09</v>
      </c>
      <c r="I478" s="58" t="n"/>
      <c r="J478" s="58" t="n"/>
      <c r="K478" s="58" t="n"/>
      <c r="L478" s="58" t="n">
        <v>0</v>
      </c>
      <c r="M478" s="58" t="n"/>
      <c r="N478" s="58" t="n"/>
      <c r="O478" s="58" t="n"/>
      <c r="P478" s="58" t="n"/>
      <c r="Q478" s="58" t="n"/>
      <c r="R478" s="58" t="n">
        <v>2582736.75</v>
      </c>
      <c r="S478" s="58" t="n">
        <v>269700.55</v>
      </c>
      <c r="T478" s="58" t="n">
        <v>516117.01</v>
      </c>
      <c r="U478" s="4" t="n">
        <f aca="false" ca="false" dt2D="false" dtr="false" t="normal">COUNTIF(F478:Q478, "&gt;0")</f>
        <v>2</v>
      </c>
      <c r="V478" s="4" t="n">
        <f aca="false" ca="false" dt2D="false" dtr="false" t="normal">COUNTIF(R478:T478, "&gt;0")</f>
        <v>3</v>
      </c>
      <c r="W478" s="4" t="n">
        <f aca="false" ca="false" dt2D="false" dtr="false" t="normal">+U478+V478</f>
        <v>5</v>
      </c>
    </row>
    <row customFormat="true" customHeight="true" ht="12.75" outlineLevel="0" r="479" s="0">
      <c r="A479" s="49" t="n">
        <f aca="false" ca="false" dt2D="false" dtr="false" t="normal">+A478+1</f>
        <v>465</v>
      </c>
      <c r="B479" s="49" t="n">
        <f aca="false" ca="false" dt2D="false" dtr="false" t="normal">+B478+1</f>
        <v>236</v>
      </c>
      <c r="C479" s="50" t="s">
        <v>245</v>
      </c>
      <c r="D479" s="49" t="s">
        <v>603</v>
      </c>
      <c r="E479" s="58" t="n">
        <f aca="false" ca="true" dt2D="false" dtr="false" t="normal">SUBTOTAL(9, F479:T479)</f>
        <v>5119146.989999999</v>
      </c>
      <c r="F479" s="58" t="n"/>
      <c r="G479" s="58" t="n"/>
      <c r="H479" s="58" t="n"/>
      <c r="I479" s="58" t="n"/>
      <c r="J479" s="58" t="n"/>
      <c r="K479" s="58" t="n"/>
      <c r="L479" s="58" t="n">
        <v>0</v>
      </c>
      <c r="M479" s="58" t="n"/>
      <c r="N479" s="58" t="n"/>
      <c r="O479" s="58" t="n"/>
      <c r="P479" s="58" t="n">
        <v>4458541.55</v>
      </c>
      <c r="Q479" s="58" t="n"/>
      <c r="R479" s="58" t="n">
        <v>511914.7</v>
      </c>
      <c r="S479" s="58" t="n">
        <v>51191.47</v>
      </c>
      <c r="T479" s="58" t="n">
        <v>97499.27</v>
      </c>
      <c r="U479" s="4" t="n">
        <f aca="false" ca="false" dt2D="false" dtr="false" t="normal">COUNTIF(F479:Q479, "&gt;0")</f>
        <v>1</v>
      </c>
      <c r="V479" s="4" t="n">
        <f aca="false" ca="false" dt2D="false" dtr="false" t="normal">COUNTIF(R479:T479, "&gt;0")</f>
        <v>3</v>
      </c>
      <c r="W479" s="4" t="n">
        <f aca="false" ca="false" dt2D="false" dtr="false" t="normal">+U479+V479</f>
        <v>4</v>
      </c>
    </row>
    <row customFormat="true" customHeight="true" ht="12.75" outlineLevel="0" r="480" s="0">
      <c r="A480" s="49" t="n">
        <f aca="false" ca="false" dt2D="false" dtr="false" t="normal">+A479+1</f>
        <v>466</v>
      </c>
      <c r="B480" s="49" t="n">
        <f aca="false" ca="false" dt2D="false" dtr="false" t="normal">+B479+1</f>
        <v>237</v>
      </c>
      <c r="C480" s="50" t="s">
        <v>245</v>
      </c>
      <c r="D480" s="49" t="s">
        <v>604</v>
      </c>
      <c r="E480" s="58" t="n">
        <f aca="false" ca="true" dt2D="false" dtr="false" t="normal">SUBTOTAL(9, F480:T480)</f>
        <v>4776416.24</v>
      </c>
      <c r="F480" s="58" t="n">
        <v>3684531.56</v>
      </c>
      <c r="G480" s="58" t="n"/>
      <c r="H480" s="58" t="n"/>
      <c r="I480" s="58" t="n"/>
      <c r="J480" s="58" t="n"/>
      <c r="K480" s="58" t="n"/>
      <c r="L480" s="58" t="n">
        <v>0</v>
      </c>
      <c r="M480" s="58" t="n"/>
      <c r="N480" s="58" t="n"/>
      <c r="O480" s="58" t="n"/>
      <c r="P480" s="58" t="n"/>
      <c r="Q480" s="58" t="n"/>
      <c r="R480" s="58" t="n">
        <v>826122.78</v>
      </c>
      <c r="S480" s="58" t="n">
        <v>90887.23</v>
      </c>
      <c r="T480" s="58" t="n">
        <v>174874.67</v>
      </c>
      <c r="U480" s="4" t="n">
        <f aca="false" ca="false" dt2D="false" dtr="false" t="normal">COUNTIF(F480:Q480, "&gt;0")</f>
        <v>1</v>
      </c>
      <c r="V480" s="4" t="n">
        <f aca="false" ca="false" dt2D="false" dtr="false" t="normal">COUNTIF(R480:T480, "&gt;0")</f>
        <v>3</v>
      </c>
      <c r="W480" s="4" t="n">
        <f aca="false" ca="false" dt2D="false" dtr="false" t="normal">+U480+V480</f>
        <v>4</v>
      </c>
    </row>
    <row customFormat="true" customHeight="true" ht="12.75" outlineLevel="0" r="481" s="0">
      <c r="A481" s="49" t="n">
        <f aca="false" ca="false" dt2D="false" dtr="false" t="normal">+A480+1</f>
        <v>467</v>
      </c>
      <c r="B481" s="49" t="n">
        <f aca="false" ca="false" dt2D="false" dtr="false" t="normal">+B480+1</f>
        <v>238</v>
      </c>
      <c r="C481" s="50" t="s">
        <v>245</v>
      </c>
      <c r="D481" s="49" t="s">
        <v>605</v>
      </c>
      <c r="E481" s="58" t="n">
        <f aca="false" ca="true" dt2D="false" dtr="false" t="normal">SUBTOTAL(9, F481:T481)</f>
        <v>5178918.27</v>
      </c>
      <c r="F481" s="58" t="n"/>
      <c r="G481" s="58" t="n"/>
      <c r="H481" s="58" t="n"/>
      <c r="I481" s="58" t="n"/>
      <c r="J481" s="58" t="n"/>
      <c r="K481" s="58" t="n"/>
      <c r="L481" s="58" t="n">
        <v>0</v>
      </c>
      <c r="M481" s="58" t="n"/>
      <c r="N481" s="58" t="n"/>
      <c r="O481" s="58" t="n"/>
      <c r="P481" s="58" t="n">
        <v>4510599.58</v>
      </c>
      <c r="Q481" s="58" t="n"/>
      <c r="R481" s="58" t="n">
        <v>517891.83</v>
      </c>
      <c r="S481" s="58" t="n">
        <v>51789.18</v>
      </c>
      <c r="T481" s="58" t="n">
        <v>98637.68</v>
      </c>
      <c r="U481" s="4" t="n">
        <f aca="false" ca="false" dt2D="false" dtr="false" t="normal">COUNTIF(F481:Q481, "&gt;0")</f>
        <v>1</v>
      </c>
      <c r="V481" s="4" t="n">
        <f aca="false" ca="false" dt2D="false" dtr="false" t="normal">COUNTIF(R481:T481, "&gt;0")</f>
        <v>3</v>
      </c>
      <c r="W481" s="4" t="n">
        <f aca="false" ca="false" dt2D="false" dtr="false" t="normal">+U481+V481</f>
        <v>4</v>
      </c>
    </row>
    <row customFormat="true" customHeight="true" ht="12.75" outlineLevel="0" r="482" s="0">
      <c r="A482" s="49" t="n">
        <f aca="false" ca="false" dt2D="false" dtr="false" t="normal">+A481+1</f>
        <v>468</v>
      </c>
      <c r="B482" s="49" t="n">
        <f aca="false" ca="false" dt2D="false" dtr="false" t="normal">+B481+1</f>
        <v>239</v>
      </c>
      <c r="C482" s="50" t="s">
        <v>245</v>
      </c>
      <c r="D482" s="49" t="s">
        <v>606</v>
      </c>
      <c r="E482" s="58" t="n">
        <f aca="false" ca="true" dt2D="false" dtr="false" t="normal">SUBTOTAL(9, F482:T482)</f>
        <v>8136400.6116591655</v>
      </c>
      <c r="F482" s="58" t="n"/>
      <c r="G482" s="58" t="n"/>
      <c r="H482" s="58" t="n"/>
      <c r="I482" s="58" t="n"/>
      <c r="J482" s="58" t="n"/>
      <c r="K482" s="58" t="n"/>
      <c r="L482" s="58" t="n"/>
      <c r="M482" s="58" t="n"/>
      <c r="N482" s="58" t="n"/>
      <c r="O482" s="58" t="n"/>
      <c r="P482" s="58" t="n">
        <v>6805085.91</v>
      </c>
      <c r="Q482" s="58" t="n"/>
      <c r="R482" s="58" t="n">
        <v>1031659.0221</v>
      </c>
      <c r="S482" s="58" t="n">
        <v>103165.90221</v>
      </c>
      <c r="T482" s="58" t="n">
        <v>196489.777349166</v>
      </c>
      <c r="U482" s="4" t="n">
        <f aca="false" ca="false" dt2D="false" dtr="false" t="normal">COUNTIF(F482:Q482, "&gt;0")</f>
        <v>1</v>
      </c>
      <c r="V482" s="4" t="n">
        <f aca="false" ca="false" dt2D="false" dtr="false" t="normal">COUNTIF(R482:T482, "&gt;0")</f>
        <v>3</v>
      </c>
      <c r="W482" s="4" t="n">
        <f aca="false" ca="false" dt2D="false" dtr="false" t="normal">+U482+V482</f>
        <v>4</v>
      </c>
    </row>
    <row customFormat="true" customHeight="true" ht="12.75" outlineLevel="0" r="483" s="0">
      <c r="A483" s="49" t="n">
        <f aca="false" ca="false" dt2D="false" dtr="false" t="normal">+A482+1</f>
        <v>469</v>
      </c>
      <c r="B483" s="49" t="n">
        <f aca="false" ca="false" dt2D="false" dtr="false" t="normal">+B482+1</f>
        <v>240</v>
      </c>
      <c r="C483" s="50" t="s">
        <v>245</v>
      </c>
      <c r="D483" s="49" t="s">
        <v>607</v>
      </c>
      <c r="E483" s="58" t="n">
        <f aca="false" ca="true" dt2D="false" dtr="false" t="normal">SUBTOTAL(9, F483:T483)</f>
        <v>5352163.90790904</v>
      </c>
      <c r="F483" s="58" t="n"/>
      <c r="G483" s="58" t="n"/>
      <c r="H483" s="58" t="n"/>
      <c r="I483" s="58" t="n"/>
      <c r="J483" s="58" t="n"/>
      <c r="K483" s="58" t="n"/>
      <c r="L483" s="58" t="n"/>
      <c r="M483" s="58" t="n"/>
      <c r="N483" s="58" t="n"/>
      <c r="O483" s="58" t="n"/>
      <c r="P483" s="58" t="n">
        <v>4476418.62</v>
      </c>
      <c r="Q483" s="58" t="n"/>
      <c r="R483" s="58" t="n">
        <v>678630.324</v>
      </c>
      <c r="S483" s="58" t="n">
        <v>67863.0324</v>
      </c>
      <c r="T483" s="58" t="n">
        <v>129251.93150904</v>
      </c>
      <c r="U483" s="4" t="n">
        <f aca="false" ca="false" dt2D="false" dtr="false" t="normal">COUNTIF(F483:Q483, "&gt;0")</f>
        <v>1</v>
      </c>
      <c r="V483" s="4" t="n">
        <f aca="false" ca="false" dt2D="false" dtr="false" t="normal">COUNTIF(R483:T483, "&gt;0")</f>
        <v>3</v>
      </c>
      <c r="W483" s="4" t="n">
        <f aca="false" ca="false" dt2D="false" dtr="false" t="normal">+U483+V483</f>
        <v>4</v>
      </c>
    </row>
    <row customFormat="true" customHeight="true" ht="12.75" outlineLevel="0" r="484" s="0">
      <c r="A484" s="49" t="n">
        <f aca="false" ca="false" dt2D="false" dtr="false" t="normal">+A483+1</f>
        <v>470</v>
      </c>
      <c r="B484" s="49" t="n">
        <f aca="false" ca="false" dt2D="false" dtr="false" t="normal">+B483+1</f>
        <v>241</v>
      </c>
      <c r="C484" s="50" t="s">
        <v>245</v>
      </c>
      <c r="D484" s="49" t="s">
        <v>251</v>
      </c>
      <c r="E484" s="58" t="n">
        <f aca="false" ca="true" dt2D="false" dtr="false" t="normal">SUBTOTAL(9, F484:T484)</f>
        <v>6762544.07</v>
      </c>
      <c r="F484" s="58" t="n">
        <v>3617984.03</v>
      </c>
      <c r="G484" s="58" t="n">
        <v>2231790.38</v>
      </c>
      <c r="H484" s="58" t="n"/>
      <c r="I484" s="58" t="n">
        <v>912769.66</v>
      </c>
      <c r="J484" s="58" t="n"/>
      <c r="K484" s="58" t="n"/>
      <c r="L484" s="58" t="n"/>
      <c r="M484" s="58" t="n"/>
      <c r="N484" s="58" t="n"/>
      <c r="O484" s="58" t="n"/>
      <c r="P484" s="58" t="n"/>
      <c r="Q484" s="58" t="n"/>
      <c r="R484" s="58" t="n"/>
      <c r="S484" s="58" t="n"/>
      <c r="T484" s="58" t="n"/>
      <c r="U484" s="4" t="n">
        <f aca="false" ca="false" dt2D="false" dtr="false" t="normal">COUNTIF(F484:Q484, "&gt;0")</f>
        <v>3</v>
      </c>
      <c r="V484" s="4" t="n">
        <f aca="false" ca="false" dt2D="false" dtr="false" t="normal">COUNTIF(R484:T484, "&gt;0")</f>
        <v>0</v>
      </c>
      <c r="W484" s="4" t="n">
        <f aca="false" ca="false" dt2D="false" dtr="false" t="normal">+U484+V484</f>
        <v>3</v>
      </c>
    </row>
    <row customFormat="true" customHeight="true" ht="12.75" outlineLevel="0" r="485" s="0">
      <c r="A485" s="49" t="n">
        <f aca="false" ca="false" dt2D="false" dtr="false" t="normal">+A484+1</f>
        <v>471</v>
      </c>
      <c r="B485" s="49" t="n">
        <f aca="false" ca="false" dt2D="false" dtr="false" t="normal">+B484+1</f>
        <v>242</v>
      </c>
      <c r="C485" s="50" t="s">
        <v>245</v>
      </c>
      <c r="D485" s="49" t="s">
        <v>608</v>
      </c>
      <c r="E485" s="58" t="n">
        <f aca="false" ca="true" dt2D="false" dtr="false" t="normal">SUBTOTAL(9, F485:T485)</f>
        <v>10753116.42</v>
      </c>
      <c r="F485" s="58" t="n">
        <v>4083503.3</v>
      </c>
      <c r="G485" s="58" t="n">
        <v>1682065.53</v>
      </c>
      <c r="H485" s="58" t="n"/>
      <c r="I485" s="58" t="n">
        <v>1355792.19</v>
      </c>
      <c r="J485" s="58" t="n"/>
      <c r="K485" s="58" t="n"/>
      <c r="L485" s="58" t="n">
        <v>0</v>
      </c>
      <c r="M485" s="58" t="n"/>
      <c r="N485" s="58" t="n"/>
      <c r="O485" s="58" t="n"/>
      <c r="P485" s="58" t="n"/>
      <c r="Q485" s="58" t="n"/>
      <c r="R485" s="58" t="n">
        <v>2783088.93</v>
      </c>
      <c r="S485" s="58" t="n">
        <v>291228.3</v>
      </c>
      <c r="T485" s="58" t="n">
        <v>557438.17</v>
      </c>
      <c r="U485" s="4" t="n">
        <f aca="false" ca="false" dt2D="false" dtr="false" t="normal">COUNTIF(F485:Q485, "&gt;0")</f>
        <v>3</v>
      </c>
      <c r="V485" s="4" t="n">
        <f aca="false" ca="false" dt2D="false" dtr="false" t="normal">COUNTIF(R485:T485, "&gt;0")</f>
        <v>3</v>
      </c>
      <c r="W485" s="4" t="n">
        <f aca="false" ca="false" dt2D="false" dtr="false" t="normal">+U485+V485</f>
        <v>6</v>
      </c>
    </row>
    <row customFormat="true" customHeight="true" ht="12.75" outlineLevel="0" r="486" s="0">
      <c r="A486" s="49" t="n">
        <f aca="false" ca="false" dt2D="false" dtr="false" t="normal">+A485+1</f>
        <v>472</v>
      </c>
      <c r="B486" s="49" t="n">
        <f aca="false" ca="false" dt2D="false" dtr="false" t="normal">+B485+1</f>
        <v>243</v>
      </c>
      <c r="C486" s="50" t="s">
        <v>245</v>
      </c>
      <c r="D486" s="49" t="s">
        <v>609</v>
      </c>
      <c r="E486" s="58" t="n">
        <f aca="false" ca="true" dt2D="false" dtr="false" t="normal">SUBTOTAL(9, F486:T486)</f>
        <v>10018651.32</v>
      </c>
      <c r="F486" s="58" t="n">
        <v>3804589.67</v>
      </c>
      <c r="G486" s="58" t="n">
        <v>1567176.19</v>
      </c>
      <c r="H486" s="58" t="n"/>
      <c r="I486" s="58" t="n">
        <v>1263188.16</v>
      </c>
      <c r="J486" s="58" t="n"/>
      <c r="K486" s="58" t="n"/>
      <c r="L486" s="58" t="n">
        <v>0</v>
      </c>
      <c r="M486" s="58" t="n"/>
      <c r="N486" s="58" t="n"/>
      <c r="O486" s="58" t="n"/>
      <c r="P486" s="58" t="n"/>
      <c r="Q486" s="58" t="n"/>
      <c r="R486" s="58" t="n">
        <v>2592996.9</v>
      </c>
      <c r="S486" s="58" t="n">
        <v>271336.67</v>
      </c>
      <c r="T486" s="58" t="n">
        <v>519363.73</v>
      </c>
      <c r="U486" s="4" t="n">
        <f aca="false" ca="false" dt2D="false" dtr="false" t="normal">COUNTIF(F486:Q486, "&gt;0")</f>
        <v>3</v>
      </c>
      <c r="V486" s="4" t="n">
        <f aca="false" ca="false" dt2D="false" dtr="false" t="normal">COUNTIF(R486:T486, "&gt;0")</f>
        <v>3</v>
      </c>
      <c r="W486" s="4" t="n">
        <f aca="false" ca="false" dt2D="false" dtr="false" t="normal">+U486+V486</f>
        <v>6</v>
      </c>
    </row>
    <row customFormat="true" customHeight="true" ht="12.75" outlineLevel="0" r="487" s="0">
      <c r="A487" s="49" t="n">
        <f aca="false" ca="false" dt2D="false" dtr="false" t="normal">+A486+1</f>
        <v>473</v>
      </c>
      <c r="B487" s="49" t="n">
        <f aca="false" ca="false" dt2D="false" dtr="false" t="normal">+B486+1</f>
        <v>244</v>
      </c>
      <c r="C487" s="50" t="s">
        <v>245</v>
      </c>
      <c r="D487" s="49" t="s">
        <v>610</v>
      </c>
      <c r="E487" s="58" t="n">
        <f aca="false" ca="true" dt2D="false" dtr="false" t="normal">SUBTOTAL(9, F487:T487)</f>
        <v>2069299.57</v>
      </c>
      <c r="F487" s="58" t="n"/>
      <c r="G487" s="58" t="n"/>
      <c r="H487" s="58" t="n"/>
      <c r="I487" s="58" t="n"/>
      <c r="J487" s="58" t="n"/>
      <c r="K487" s="58" t="n"/>
      <c r="L487" s="58" t="n">
        <v>0</v>
      </c>
      <c r="M487" s="58" t="n"/>
      <c r="N487" s="58" t="n"/>
      <c r="O487" s="58" t="n">
        <v>1166603.73</v>
      </c>
      <c r="P487" s="58" t="n"/>
      <c r="Q487" s="58" t="n"/>
      <c r="R487" s="58" t="n">
        <v>699514.78</v>
      </c>
      <c r="S487" s="58" t="n">
        <v>69951.48</v>
      </c>
      <c r="T487" s="58" t="n">
        <v>133229.58</v>
      </c>
      <c r="U487" s="4" t="n">
        <f aca="false" ca="false" dt2D="false" dtr="false" t="normal">COUNTIF(F487:Q487, "&gt;0")</f>
        <v>1</v>
      </c>
      <c r="V487" s="4" t="n">
        <f aca="false" ca="false" dt2D="false" dtr="false" t="normal">COUNTIF(R487:T487, "&gt;0")</f>
        <v>3</v>
      </c>
      <c r="W487" s="4" t="n">
        <f aca="false" ca="false" dt2D="false" dtr="false" t="normal">+U487+V487</f>
        <v>4</v>
      </c>
    </row>
    <row customFormat="true" customHeight="true" ht="12.75" outlineLevel="0" r="488" s="0">
      <c r="A488" s="49" t="s">
        <v>436</v>
      </c>
      <c r="B488" s="49" t="n">
        <f aca="false" ca="false" dt2D="false" dtr="false" t="normal">+B487+1</f>
        <v>245</v>
      </c>
      <c r="C488" s="50" t="s">
        <v>245</v>
      </c>
      <c r="D488" s="49" t="s">
        <v>255</v>
      </c>
      <c r="E488" s="58" t="n">
        <f aca="false" ca="true" dt2D="false" dtr="false" t="normal">SUBTOTAL(9, F488:T488)</f>
        <v>5335252.149999999</v>
      </c>
      <c r="F488" s="58" t="n"/>
      <c r="G488" s="58" t="n"/>
      <c r="H488" s="58" t="n"/>
      <c r="I488" s="58" t="n"/>
      <c r="J488" s="58" t="n"/>
      <c r="K488" s="58" t="n"/>
      <c r="L488" s="58" t="n">
        <v>0</v>
      </c>
      <c r="M488" s="58" t="n"/>
      <c r="N488" s="58" t="n"/>
      <c r="O488" s="58" t="n"/>
      <c r="P488" s="58" t="n">
        <v>4508954.89</v>
      </c>
      <c r="Q488" s="58" t="n"/>
      <c r="R488" s="58" t="n">
        <v>640312.18</v>
      </c>
      <c r="S488" s="58" t="n">
        <v>64031.22</v>
      </c>
      <c r="T488" s="58" t="n">
        <v>121953.86</v>
      </c>
      <c r="U488" s="4" t="n">
        <f aca="false" ca="false" dt2D="false" dtr="false" t="normal">COUNTIF(F488:Q488, "&gt;0")</f>
        <v>1</v>
      </c>
      <c r="V488" s="4" t="n">
        <f aca="false" ca="false" dt2D="false" dtr="false" t="normal">COUNTIF(R488:T488, "&gt;0")</f>
        <v>3</v>
      </c>
      <c r="W488" s="4" t="n">
        <f aca="false" ca="false" dt2D="false" dtr="false" t="normal">+U488+V488</f>
        <v>4</v>
      </c>
    </row>
    <row customFormat="true" customHeight="true" ht="12.75" outlineLevel="0" r="489" s="0">
      <c r="A489" s="49" t="n">
        <f aca="false" ca="false" dt2D="false" dtr="false" t="normal">+A487+1</f>
        <v>474</v>
      </c>
      <c r="B489" s="49" t="n">
        <f aca="false" ca="false" dt2D="false" dtr="false" t="normal">+B488+1</f>
        <v>246</v>
      </c>
      <c r="C489" s="50" t="s">
        <v>245</v>
      </c>
      <c r="D489" s="49" t="s">
        <v>611</v>
      </c>
      <c r="E489" s="58" t="n">
        <f aca="false" ca="true" dt2D="false" dtr="false" t="normal">SUBTOTAL(9, F489:T489)</f>
        <v>8851773.450000001</v>
      </c>
      <c r="F489" s="58" t="n">
        <v>3798785.34</v>
      </c>
      <c r="G489" s="58" t="n"/>
      <c r="H489" s="58" t="n">
        <v>1674453.03</v>
      </c>
      <c r="I489" s="58" t="n"/>
      <c r="J489" s="58" t="n"/>
      <c r="K489" s="58" t="n"/>
      <c r="L489" s="58" t="n">
        <v>0</v>
      </c>
      <c r="M489" s="58" t="n"/>
      <c r="N489" s="58" t="n"/>
      <c r="O489" s="58" t="n"/>
      <c r="P489" s="58" t="n"/>
      <c r="Q489" s="58" t="n"/>
      <c r="R489" s="58" t="n">
        <v>2589040.99</v>
      </c>
      <c r="S489" s="58" t="n">
        <v>270922.71</v>
      </c>
      <c r="T489" s="58" t="n">
        <v>518571.38</v>
      </c>
      <c r="U489" s="4" t="n">
        <f aca="false" ca="false" dt2D="false" dtr="false" t="normal">COUNTIF(F489:Q489, "&gt;0")</f>
        <v>2</v>
      </c>
      <c r="V489" s="4" t="n">
        <f aca="false" ca="false" dt2D="false" dtr="false" t="normal">COUNTIF(R489:T489, "&gt;0")</f>
        <v>3</v>
      </c>
      <c r="W489" s="4" t="n">
        <f aca="false" ca="false" dt2D="false" dtr="false" t="normal">+U489+V489</f>
        <v>5</v>
      </c>
    </row>
    <row customFormat="true" customHeight="true" ht="12.75" outlineLevel="0" r="490" s="0">
      <c r="A490" s="49" t="n">
        <f aca="false" ca="false" dt2D="false" dtr="false" t="normal">+A489+1</f>
        <v>475</v>
      </c>
      <c r="B490" s="49" t="n">
        <f aca="false" ca="false" dt2D="false" dtr="false" t="normal">+B489+1</f>
        <v>247</v>
      </c>
      <c r="C490" s="50" t="s">
        <v>245</v>
      </c>
      <c r="D490" s="49" t="s">
        <v>612</v>
      </c>
      <c r="E490" s="58" t="n">
        <f aca="false" ca="true" dt2D="false" dtr="false" t="normal">SUBTOTAL(9, F490:T490)</f>
        <v>1895068.06</v>
      </c>
      <c r="F490" s="58" t="n"/>
      <c r="G490" s="58" t="n"/>
      <c r="H490" s="58" t="n"/>
      <c r="I490" s="58" t="n"/>
      <c r="J490" s="58" t="n"/>
      <c r="K490" s="58" t="n"/>
      <c r="L490" s="58" t="n">
        <v>0</v>
      </c>
      <c r="M490" s="58" t="n"/>
      <c r="N490" s="58" t="n"/>
      <c r="O490" s="58" t="n">
        <v>1068377.68</v>
      </c>
      <c r="P490" s="58" t="n"/>
      <c r="Q490" s="58" t="n"/>
      <c r="R490" s="58" t="n">
        <v>640616.82</v>
      </c>
      <c r="S490" s="58" t="n">
        <v>64061.68</v>
      </c>
      <c r="T490" s="58" t="n">
        <v>122011.88</v>
      </c>
      <c r="U490" s="4" t="n">
        <f aca="false" ca="false" dt2D="false" dtr="false" t="normal">COUNTIF(F490:Q490, "&gt;0")</f>
        <v>1</v>
      </c>
      <c r="V490" s="4" t="n">
        <f aca="false" ca="false" dt2D="false" dtr="false" t="normal">COUNTIF(R490:T490, "&gt;0")</f>
        <v>3</v>
      </c>
      <c r="W490" s="4" t="n">
        <f aca="false" ca="false" dt2D="false" dtr="false" t="normal">+U490+V490</f>
        <v>4</v>
      </c>
    </row>
    <row customFormat="true" customHeight="true" ht="12.75" outlineLevel="0" r="491" s="0">
      <c r="A491" s="49" t="n">
        <f aca="false" ca="false" dt2D="false" dtr="false" t="normal">+A490+1</f>
        <v>476</v>
      </c>
      <c r="B491" s="49" t="n">
        <f aca="false" ca="false" dt2D="false" dtr="false" t="normal">+B490+1</f>
        <v>248</v>
      </c>
      <c r="C491" s="50" t="s">
        <v>245</v>
      </c>
      <c r="D491" s="49" t="s">
        <v>256</v>
      </c>
      <c r="E491" s="58" t="n">
        <f aca="false" ca="true" dt2D="false" dtr="false" t="normal">SUBTOTAL(9, F491:T491)</f>
        <v>1877494.7199999997</v>
      </c>
      <c r="F491" s="58" t="n"/>
      <c r="G491" s="58" t="n"/>
      <c r="H491" s="58" t="n"/>
      <c r="I491" s="58" t="n"/>
      <c r="J491" s="58" t="n"/>
      <c r="K491" s="58" t="n"/>
      <c r="L491" s="58" t="n">
        <v>0</v>
      </c>
      <c r="M491" s="58" t="n"/>
      <c r="N491" s="58" t="n"/>
      <c r="O491" s="58" t="n">
        <v>1058470.4</v>
      </c>
      <c r="P491" s="58" t="n"/>
      <c r="Q491" s="58" t="n"/>
      <c r="R491" s="58" t="n">
        <v>634676.25</v>
      </c>
      <c r="S491" s="58" t="n">
        <v>63467.63</v>
      </c>
      <c r="T491" s="58" t="n">
        <v>120880.44</v>
      </c>
      <c r="U491" s="4" t="n">
        <f aca="false" ca="false" dt2D="false" dtr="false" t="normal">COUNTIF(F491:Q491, "&gt;0")</f>
        <v>1</v>
      </c>
      <c r="V491" s="4" t="n">
        <f aca="false" ca="false" dt2D="false" dtr="false" t="normal">COUNTIF(R491:T491, "&gt;0")</f>
        <v>3</v>
      </c>
      <c r="W491" s="4" t="n">
        <f aca="false" ca="false" dt2D="false" dtr="false" t="normal">+U491+V491</f>
        <v>4</v>
      </c>
    </row>
    <row customFormat="true" customHeight="true" ht="12.75" outlineLevel="0" r="492" s="0">
      <c r="A492" s="49" t="n">
        <f aca="false" ca="false" dt2D="false" dtr="false" t="normal">+A491+1</f>
        <v>477</v>
      </c>
      <c r="B492" s="49" t="n">
        <f aca="false" ca="false" dt2D="false" dtr="false" t="normal">+B491+1</f>
        <v>249</v>
      </c>
      <c r="C492" s="50" t="s">
        <v>261</v>
      </c>
      <c r="D492" s="49" t="s">
        <v>613</v>
      </c>
      <c r="E492" s="58" t="n">
        <f aca="false" ca="true" dt2D="false" dtr="false" t="normal">SUBTOTAL(9, F492:T492)</f>
        <v>11685163.770000001</v>
      </c>
      <c r="F492" s="58" t="n"/>
      <c r="G492" s="58" t="n"/>
      <c r="H492" s="58" t="n"/>
      <c r="I492" s="58" t="n"/>
      <c r="J492" s="58" t="n"/>
      <c r="K492" s="58" t="n"/>
      <c r="L492" s="58" t="n">
        <v>0</v>
      </c>
      <c r="M492" s="58" t="n"/>
      <c r="N492" s="58" t="n"/>
      <c r="O492" s="58" t="n"/>
      <c r="P492" s="58" t="n">
        <v>10177240.12</v>
      </c>
      <c r="Q492" s="58" t="n"/>
      <c r="R492" s="58" t="n">
        <v>1168516.38</v>
      </c>
      <c r="S492" s="58" t="n">
        <v>116851.64</v>
      </c>
      <c r="T492" s="58" t="n">
        <v>222555.63</v>
      </c>
      <c r="U492" s="4" t="n">
        <f aca="false" ca="false" dt2D="false" dtr="false" t="normal">COUNTIF(F492:Q492, "&gt;0")</f>
        <v>1</v>
      </c>
      <c r="V492" s="4" t="n">
        <f aca="false" ca="false" dt2D="false" dtr="false" t="normal">COUNTIF(R492:T492, "&gt;0")</f>
        <v>3</v>
      </c>
      <c r="W492" s="4" t="n">
        <f aca="false" ca="false" dt2D="false" dtr="false" t="normal">+U492+V492</f>
        <v>4</v>
      </c>
    </row>
    <row customFormat="true" customHeight="true" ht="12.75" outlineLevel="0" r="493" s="0">
      <c r="A493" s="49" t="s">
        <v>436</v>
      </c>
      <c r="B493" s="49" t="n">
        <f aca="false" ca="false" dt2D="false" dtr="false" t="normal">+B492+1</f>
        <v>250</v>
      </c>
      <c r="C493" s="50" t="s">
        <v>261</v>
      </c>
      <c r="D493" s="49" t="s">
        <v>265</v>
      </c>
      <c r="E493" s="58" t="n">
        <f aca="false" ca="true" dt2D="false" dtr="false" t="normal">SUBTOTAL(9, F493:T493)</f>
        <v>14479726.89</v>
      </c>
      <c r="F493" s="58" t="n"/>
      <c r="G493" s="58" t="n"/>
      <c r="H493" s="58" t="n"/>
      <c r="I493" s="58" t="n"/>
      <c r="J493" s="58" t="n"/>
      <c r="K493" s="58" t="n"/>
      <c r="L493" s="58" t="n">
        <v>0</v>
      </c>
      <c r="M493" s="58" t="n"/>
      <c r="N493" s="58" t="n"/>
      <c r="O493" s="58" t="n"/>
      <c r="P493" s="58" t="n">
        <v>10505359.49</v>
      </c>
      <c r="Q493" s="58" t="n"/>
      <c r="R493" s="58" t="n">
        <v>3105479.49</v>
      </c>
      <c r="S493" s="58" t="n">
        <v>299924.7</v>
      </c>
      <c r="T493" s="58" t="n">
        <v>568963.21</v>
      </c>
      <c r="U493" s="4" t="n">
        <f aca="false" ca="false" dt2D="false" dtr="false" t="normal">COUNTIF(F493:Q493, "&gt;0")</f>
        <v>1</v>
      </c>
      <c r="V493" s="4" t="n">
        <f aca="false" ca="false" dt2D="false" dtr="false" t="normal">COUNTIF(R493:T493, "&gt;0")</f>
        <v>3</v>
      </c>
      <c r="W493" s="4" t="n">
        <f aca="false" ca="false" dt2D="false" dtr="false" t="normal">+U493+V493</f>
        <v>4</v>
      </c>
    </row>
    <row customFormat="true" customHeight="true" ht="12.75" outlineLevel="0" r="494" s="0">
      <c r="A494" s="49" t="s">
        <v>436</v>
      </c>
      <c r="B494" s="49" t="n">
        <f aca="false" ca="false" dt2D="false" dtr="false" t="normal">+B493+1</f>
        <v>251</v>
      </c>
      <c r="C494" s="50" t="s">
        <v>261</v>
      </c>
      <c r="D494" s="49" t="s">
        <v>614</v>
      </c>
      <c r="E494" s="58" t="n">
        <f aca="false" ca="true" dt2D="false" dtr="false" t="normal">SUBTOTAL(9, F494:T494)</f>
        <v>13111950.749999998</v>
      </c>
      <c r="F494" s="58" t="n">
        <v>5558768.39</v>
      </c>
      <c r="G494" s="58" t="n">
        <v>3815003.37</v>
      </c>
      <c r="H494" s="58" t="n"/>
      <c r="I494" s="58" t="n">
        <v>2095216</v>
      </c>
      <c r="J494" s="58" t="n"/>
      <c r="K494" s="58" t="n"/>
      <c r="L494" s="58" t="n">
        <v>0</v>
      </c>
      <c r="M494" s="58" t="n"/>
      <c r="N494" s="58" t="n"/>
      <c r="O494" s="58" t="n"/>
      <c r="P494" s="58" t="n"/>
      <c r="Q494" s="58" t="n"/>
      <c r="R494" s="58" t="n">
        <v>1261039.95</v>
      </c>
      <c r="S494" s="58" t="n">
        <v>131119.51</v>
      </c>
      <c r="T494" s="58" t="n">
        <v>250803.53</v>
      </c>
      <c r="U494" s="4" t="n">
        <f aca="false" ca="false" dt2D="false" dtr="false" t="normal">COUNTIF(F494:Q494, "&gt;0")</f>
        <v>3</v>
      </c>
      <c r="V494" s="4" t="n">
        <f aca="false" ca="false" dt2D="false" dtr="false" t="normal">COUNTIF(R494:T494, "&gt;0")</f>
        <v>3</v>
      </c>
      <c r="W494" s="4" t="n">
        <f aca="false" ca="false" dt2D="false" dtr="false" t="normal">+U494+V494</f>
        <v>6</v>
      </c>
    </row>
    <row customFormat="true" customHeight="true" ht="12.75" outlineLevel="0" r="495" s="0">
      <c r="A495" s="49" t="n">
        <f aca="false" ca="false" dt2D="false" dtr="false" t="normal">+A492+1</f>
        <v>478</v>
      </c>
      <c r="B495" s="49" t="n">
        <f aca="false" ca="false" dt2D="false" dtr="false" t="normal">+B494+1</f>
        <v>252</v>
      </c>
      <c r="C495" s="50" t="s">
        <v>261</v>
      </c>
      <c r="D495" s="49" t="s">
        <v>615</v>
      </c>
      <c r="E495" s="58" t="n">
        <f aca="false" ca="true" dt2D="false" dtr="false" t="normal">SUBTOTAL(9, F495:T495)</f>
        <v>6497547.45</v>
      </c>
      <c r="F495" s="58" t="n"/>
      <c r="G495" s="58" t="n"/>
      <c r="H495" s="58" t="n"/>
      <c r="I495" s="58" t="n"/>
      <c r="J495" s="58" t="n"/>
      <c r="K495" s="58" t="n"/>
      <c r="L495" s="58" t="n">
        <v>0</v>
      </c>
      <c r="M495" s="58" t="n"/>
      <c r="N495" s="58" t="n"/>
      <c r="O495" s="58" t="n"/>
      <c r="P495" s="58" t="n"/>
      <c r="Q495" s="58" t="n">
        <v>4481587.36</v>
      </c>
      <c r="R495" s="58" t="n">
        <v>1575224.96</v>
      </c>
      <c r="S495" s="58" t="n">
        <v>152133.95</v>
      </c>
      <c r="T495" s="58" t="n">
        <v>288601.18</v>
      </c>
      <c r="U495" s="4" t="n">
        <f aca="false" ca="false" dt2D="false" dtr="false" t="normal">COUNTIF(F495:Q495, "&gt;0")</f>
        <v>1</v>
      </c>
      <c r="V495" s="4" t="n">
        <f aca="false" ca="false" dt2D="false" dtr="false" t="normal">COUNTIF(R495:T495, "&gt;0")</f>
        <v>3</v>
      </c>
      <c r="W495" s="4" t="n">
        <f aca="false" ca="false" dt2D="false" dtr="false" t="normal">+U495+V495</f>
        <v>4</v>
      </c>
    </row>
    <row customFormat="true" customHeight="true" ht="12.75" outlineLevel="0" r="496" s="0">
      <c r="A496" s="49" t="n">
        <f aca="false" ca="false" dt2D="false" dtr="false" t="normal">+A495+1</f>
        <v>479</v>
      </c>
      <c r="B496" s="49" t="n">
        <f aca="false" ca="false" dt2D="false" dtr="false" t="normal">+B495+1</f>
        <v>253</v>
      </c>
      <c r="C496" s="50" t="s">
        <v>261</v>
      </c>
      <c r="D496" s="49" t="s">
        <v>616</v>
      </c>
      <c r="E496" s="58" t="n">
        <f aca="false" ca="true" dt2D="false" dtr="false" t="normal">SUBTOTAL(9, F496:T496)</f>
        <v>7726238.529999999</v>
      </c>
      <c r="F496" s="58" t="n">
        <v>4292495.95</v>
      </c>
      <c r="G496" s="58" t="n"/>
      <c r="H496" s="58" t="n"/>
      <c r="I496" s="58" t="n">
        <v>1525439.29</v>
      </c>
      <c r="J496" s="58" t="n"/>
      <c r="K496" s="58" t="n"/>
      <c r="L496" s="58" t="n">
        <v>0</v>
      </c>
      <c r="M496" s="58" t="n"/>
      <c r="N496" s="58" t="n"/>
      <c r="O496" s="58" t="n"/>
      <c r="P496" s="58" t="n"/>
      <c r="Q496" s="58" t="n"/>
      <c r="R496" s="58" t="n">
        <v>1446462.59</v>
      </c>
      <c r="S496" s="58" t="n">
        <v>158018.02</v>
      </c>
      <c r="T496" s="58" t="n">
        <v>303822.68</v>
      </c>
      <c r="U496" s="4" t="n">
        <f aca="false" ca="false" dt2D="false" dtr="false" t="normal">COUNTIF(F496:Q496, "&gt;0")</f>
        <v>2</v>
      </c>
      <c r="V496" s="4" t="n">
        <f aca="false" ca="false" dt2D="false" dtr="false" t="normal">COUNTIF(R496:T496, "&gt;0")</f>
        <v>3</v>
      </c>
      <c r="W496" s="4" t="n">
        <f aca="false" ca="false" dt2D="false" dtr="false" t="normal">+U496+V496</f>
        <v>5</v>
      </c>
    </row>
    <row customFormat="true" customHeight="true" ht="12.75" outlineLevel="0" r="497" s="0">
      <c r="A497" s="49" t="n">
        <f aca="false" ca="false" dt2D="false" dtr="false" t="normal">+A496+1</f>
        <v>480</v>
      </c>
      <c r="B497" s="49" t="n">
        <f aca="false" ca="false" dt2D="false" dtr="false" t="normal">+B496+1</f>
        <v>254</v>
      </c>
      <c r="C497" s="50" t="s">
        <v>261</v>
      </c>
      <c r="D497" s="49" t="s">
        <v>617</v>
      </c>
      <c r="E497" s="58" t="n">
        <f aca="false" ca="true" dt2D="false" dtr="false" t="normal">SUBTOTAL(9, F497:T497)</f>
        <v>13847373.670000002</v>
      </c>
      <c r="F497" s="58" t="n">
        <v>5520817.08</v>
      </c>
      <c r="G497" s="58" t="n">
        <v>3788957.24</v>
      </c>
      <c r="H497" s="58" t="n">
        <v>2871987.8</v>
      </c>
      <c r="I497" s="58" t="n"/>
      <c r="J497" s="58" t="n"/>
      <c r="K497" s="58" t="n"/>
      <c r="L497" s="58" t="n">
        <v>0</v>
      </c>
      <c r="M497" s="58" t="n"/>
      <c r="N497" s="58" t="n"/>
      <c r="O497" s="58" t="n"/>
      <c r="P497" s="58" t="n"/>
      <c r="Q497" s="58" t="n"/>
      <c r="R497" s="58" t="n">
        <v>1260747.34</v>
      </c>
      <c r="S497" s="58" t="n">
        <v>138473.74</v>
      </c>
      <c r="T497" s="58" t="n">
        <v>266390.47</v>
      </c>
      <c r="U497" s="4" t="n">
        <f aca="false" ca="false" dt2D="false" dtr="false" t="normal">COUNTIF(F497:Q497, "&gt;0")</f>
        <v>3</v>
      </c>
      <c r="V497" s="4" t="n">
        <f aca="false" ca="false" dt2D="false" dtr="false" t="normal">COUNTIF(R497:T497, "&gt;0")</f>
        <v>3</v>
      </c>
      <c r="W497" s="4" t="n">
        <f aca="false" ca="false" dt2D="false" dtr="false" t="normal">+U497+V497</f>
        <v>6</v>
      </c>
    </row>
    <row customFormat="true" customHeight="true" ht="12.75" outlineLevel="0" r="498" s="0">
      <c r="A498" s="49" t="s">
        <v>436</v>
      </c>
      <c r="B498" s="49" t="n">
        <f aca="false" ca="false" dt2D="false" dtr="false" t="normal">+B497+1</f>
        <v>255</v>
      </c>
      <c r="C498" s="50" t="s">
        <v>261</v>
      </c>
      <c r="D498" s="49" t="s">
        <v>267</v>
      </c>
      <c r="E498" s="58" t="n">
        <f aca="false" ca="true" dt2D="false" dtr="false" t="normal">SUBTOTAL(9, F498:T498)</f>
        <v>8362276.36</v>
      </c>
      <c r="F498" s="58" t="n"/>
      <c r="G498" s="58" t="n"/>
      <c r="H498" s="58" t="n"/>
      <c r="I498" s="58" t="n"/>
      <c r="J498" s="58" t="n"/>
      <c r="K498" s="58" t="n"/>
      <c r="L498" s="58" t="n">
        <v>0</v>
      </c>
      <c r="M498" s="58" t="n"/>
      <c r="N498" s="58" t="n"/>
      <c r="O498" s="58" t="n"/>
      <c r="P498" s="58" t="n">
        <v>5286983.13</v>
      </c>
      <c r="Q498" s="58" t="n"/>
      <c r="R498" s="58" t="n">
        <v>2374232.43</v>
      </c>
      <c r="S498" s="58" t="n">
        <v>241091.96</v>
      </c>
      <c r="T498" s="58" t="n">
        <v>459968.84</v>
      </c>
      <c r="U498" s="4" t="n">
        <f aca="false" ca="false" dt2D="false" dtr="false" t="normal">COUNTIF(F498:Q498, "&gt;0")</f>
        <v>1</v>
      </c>
      <c r="V498" s="4" t="n">
        <f aca="false" ca="false" dt2D="false" dtr="false" t="normal">COUNTIF(R498:T498, "&gt;0")</f>
        <v>3</v>
      </c>
      <c r="W498" s="4" t="n">
        <f aca="false" ca="false" dt2D="false" dtr="false" t="normal">+U498+V498</f>
        <v>4</v>
      </c>
    </row>
    <row customFormat="true" customHeight="true" ht="12.75" outlineLevel="0" r="499" s="0">
      <c r="A499" s="49" t="n">
        <f aca="false" ca="false" dt2D="false" dtr="false" t="normal">+A497+1</f>
        <v>481</v>
      </c>
      <c r="B499" s="49" t="n">
        <f aca="false" ca="false" dt2D="false" dtr="false" t="normal">+B498+1</f>
        <v>256</v>
      </c>
      <c r="C499" s="50" t="s">
        <v>261</v>
      </c>
      <c r="D499" s="49" t="s">
        <v>618</v>
      </c>
      <c r="E499" s="58" t="n">
        <f aca="false" ca="true" dt2D="false" dtr="false" t="normal">SUBTOTAL(9, F499:T499)</f>
        <v>14009872.779999997</v>
      </c>
      <c r="F499" s="58" t="n"/>
      <c r="G499" s="58" t="n">
        <v>2129519.48</v>
      </c>
      <c r="H499" s="58" t="n"/>
      <c r="I499" s="58" t="n">
        <v>1716448.62</v>
      </c>
      <c r="J499" s="58" t="n"/>
      <c r="K499" s="58" t="n"/>
      <c r="L499" s="58" t="n">
        <v>0</v>
      </c>
      <c r="M499" s="58" t="n"/>
      <c r="N499" s="58" t="n"/>
      <c r="O499" s="58" t="n"/>
      <c r="P499" s="58" t="n">
        <v>6050649</v>
      </c>
      <c r="Q499" s="58" t="n"/>
      <c r="R499" s="58" t="n">
        <v>3151072.37</v>
      </c>
      <c r="S499" s="58" t="n">
        <v>330153.36</v>
      </c>
      <c r="T499" s="58" t="n">
        <v>632029.95</v>
      </c>
      <c r="U499" s="4" t="n">
        <f aca="false" ca="false" dt2D="false" dtr="false" t="normal">COUNTIF(F499:Q499, "&gt;0")</f>
        <v>3</v>
      </c>
      <c r="V499" s="4" t="n">
        <f aca="false" ca="false" dt2D="false" dtr="false" t="normal">COUNTIF(R499:T499, "&gt;0")</f>
        <v>3</v>
      </c>
      <c r="W499" s="4" t="n">
        <f aca="false" ca="false" dt2D="false" dtr="false" t="normal">+U499+V499</f>
        <v>6</v>
      </c>
    </row>
    <row customFormat="true" customHeight="true" ht="12.75" outlineLevel="0" r="500" s="0">
      <c r="A500" s="49" t="n">
        <f aca="false" ca="false" dt2D="false" dtr="false" t="normal">+A499+1</f>
        <v>482</v>
      </c>
      <c r="B500" s="49" t="n">
        <f aca="false" ca="false" dt2D="false" dtr="false" t="normal">+B499+1</f>
        <v>257</v>
      </c>
      <c r="C500" s="50" t="s">
        <v>261</v>
      </c>
      <c r="D500" s="49" t="s">
        <v>619</v>
      </c>
      <c r="E500" s="58" t="n">
        <f aca="false" ca="true" dt2D="false" dtr="false" t="normal">SUBTOTAL(9, F500:T500)</f>
        <v>7383468.42</v>
      </c>
      <c r="F500" s="58" t="n"/>
      <c r="G500" s="58" t="n"/>
      <c r="H500" s="58" t="n"/>
      <c r="I500" s="58" t="n"/>
      <c r="J500" s="58" t="n"/>
      <c r="K500" s="58" t="n"/>
      <c r="L500" s="58" t="n">
        <v>0</v>
      </c>
      <c r="M500" s="58" t="n"/>
      <c r="N500" s="58" t="n"/>
      <c r="O500" s="58" t="n"/>
      <c r="P500" s="58" t="n">
        <v>5356868.3</v>
      </c>
      <c r="Q500" s="58" t="n"/>
      <c r="R500" s="58" t="n">
        <v>1583538.83</v>
      </c>
      <c r="S500" s="58" t="n">
        <v>152936.9</v>
      </c>
      <c r="T500" s="58" t="n">
        <v>290124.39</v>
      </c>
      <c r="U500" s="4" t="n">
        <f aca="false" ca="false" dt2D="false" dtr="false" t="normal">COUNTIF(F500:Q500, "&gt;0")</f>
        <v>1</v>
      </c>
      <c r="V500" s="4" t="n">
        <f aca="false" ca="false" dt2D="false" dtr="false" t="normal">COUNTIF(R500:T500, "&gt;0")</f>
        <v>3</v>
      </c>
      <c r="W500" s="4" t="n">
        <f aca="false" ca="false" dt2D="false" dtr="false" t="normal">+U500+V500</f>
        <v>4</v>
      </c>
    </row>
    <row customFormat="true" customHeight="true" ht="12.75" outlineLevel="0" r="501" s="0">
      <c r="A501" s="49" t="n">
        <f aca="false" ca="false" dt2D="false" dtr="false" t="normal">+A500+1</f>
        <v>483</v>
      </c>
      <c r="B501" s="49" t="n">
        <f aca="false" ca="false" dt2D="false" dtr="false" t="normal">+B500+1</f>
        <v>258</v>
      </c>
      <c r="C501" s="50" t="s">
        <v>261</v>
      </c>
      <c r="D501" s="49" t="s">
        <v>620</v>
      </c>
      <c r="E501" s="58" t="n">
        <f aca="false" ca="true" dt2D="false" dtr="false" t="normal">SUBTOTAL(9, F501:T501)</f>
        <v>3296698.19</v>
      </c>
      <c r="F501" s="58" t="n"/>
      <c r="G501" s="58" t="n"/>
      <c r="H501" s="58" t="n">
        <v>2871272.48</v>
      </c>
      <c r="I501" s="58" t="n"/>
      <c r="J501" s="58" t="n"/>
      <c r="K501" s="58" t="n"/>
      <c r="L501" s="58" t="n">
        <v>0</v>
      </c>
      <c r="M501" s="58" t="n"/>
      <c r="N501" s="58" t="n"/>
      <c r="O501" s="58" t="n"/>
      <c r="P501" s="58" t="n"/>
      <c r="Q501" s="58" t="n"/>
      <c r="R501" s="58" t="n">
        <v>329669.82</v>
      </c>
      <c r="S501" s="58" t="n">
        <v>32966.98</v>
      </c>
      <c r="T501" s="58" t="n">
        <v>62788.91</v>
      </c>
      <c r="U501" s="4" t="n">
        <f aca="false" ca="false" dt2D="false" dtr="false" t="normal">COUNTIF(F501:Q501, "&gt;0")</f>
        <v>1</v>
      </c>
      <c r="V501" s="4" t="n">
        <f aca="false" ca="false" dt2D="false" dtr="false" t="normal">COUNTIF(R501:T501, "&gt;0")</f>
        <v>3</v>
      </c>
      <c r="W501" s="4" t="n">
        <f aca="false" ca="false" dt2D="false" dtr="false" t="normal">+U501+V501</f>
        <v>4</v>
      </c>
    </row>
    <row customFormat="true" customHeight="true" ht="12.75" outlineLevel="0" r="502" s="0">
      <c r="A502" s="49" t="s">
        <v>436</v>
      </c>
      <c r="B502" s="49" t="n">
        <f aca="false" ca="false" dt2D="false" dtr="false" t="normal">+B501+1</f>
        <v>259</v>
      </c>
      <c r="C502" s="50" t="s">
        <v>261</v>
      </c>
      <c r="D502" s="49" t="s">
        <v>269</v>
      </c>
      <c r="E502" s="58" t="n">
        <f aca="false" ca="true" dt2D="false" dtr="false" t="normal">SUBTOTAL(9, F502:T502)</f>
        <v>4125766.43291308</v>
      </c>
      <c r="F502" s="58" t="n"/>
      <c r="G502" s="58" t="n">
        <v>1983878.11</v>
      </c>
      <c r="H502" s="58" t="n"/>
      <c r="I502" s="58" t="n">
        <v>1599057.85</v>
      </c>
      <c r="J502" s="58" t="n"/>
      <c r="K502" s="58" t="n"/>
      <c r="L502" s="58" t="n">
        <v>0</v>
      </c>
      <c r="M502" s="58" t="n"/>
      <c r="N502" s="58" t="n"/>
      <c r="O502" s="58" t="n"/>
      <c r="P502" s="58" t="n"/>
      <c r="Q502" s="58" t="n"/>
      <c r="R502" s="58" t="n">
        <v>474786.12228</v>
      </c>
      <c r="S502" s="58" t="n">
        <v>41778.52152</v>
      </c>
      <c r="T502" s="58" t="n">
        <v>26265.82911308</v>
      </c>
      <c r="U502" s="4" t="n">
        <f aca="false" ca="false" dt2D="false" dtr="false" t="normal">COUNTIF(F502:Q502, "&gt;0")</f>
        <v>2</v>
      </c>
      <c r="V502" s="4" t="n">
        <f aca="false" ca="false" dt2D="false" dtr="false" t="normal">COUNTIF(R502:T502, "&gt;0")</f>
        <v>3</v>
      </c>
      <c r="W502" s="4" t="n">
        <f aca="false" ca="false" dt2D="false" dtr="false" t="normal">+U502+V502</f>
        <v>5</v>
      </c>
    </row>
    <row customFormat="true" customHeight="true" ht="12.75" outlineLevel="0" r="503" s="0">
      <c r="A503" s="49" t="n">
        <f aca="false" ca="false" dt2D="false" dtr="false" t="normal">+A501+1</f>
        <v>484</v>
      </c>
      <c r="B503" s="49" t="n">
        <f aca="false" ca="false" dt2D="false" dtr="false" t="normal">+B502+1</f>
        <v>260</v>
      </c>
      <c r="C503" s="50" t="s">
        <v>261</v>
      </c>
      <c r="D503" s="49" t="s">
        <v>621</v>
      </c>
      <c r="E503" s="58" t="n">
        <f aca="false" ca="true" dt2D="false" dtr="false" t="normal">SUBTOTAL(9, F503:T503)</f>
        <v>4241791.921096</v>
      </c>
      <c r="F503" s="58" t="n"/>
      <c r="G503" s="58" t="n">
        <v>2039669.06</v>
      </c>
      <c r="H503" s="58" t="n"/>
      <c r="I503" s="58" t="n">
        <v>1644026.82</v>
      </c>
      <c r="J503" s="58" t="n"/>
      <c r="K503" s="58" t="n"/>
      <c r="L503" s="58" t="n">
        <v>0</v>
      </c>
      <c r="M503" s="58" t="n"/>
      <c r="N503" s="58" t="n"/>
      <c r="O503" s="58" t="n"/>
      <c r="P503" s="58" t="n"/>
      <c r="Q503" s="58" t="n"/>
      <c r="R503" s="58" t="n">
        <v>488138.136</v>
      </c>
      <c r="S503" s="58" t="n">
        <v>42953.424</v>
      </c>
      <c r="T503" s="58" t="n">
        <v>27004.481096</v>
      </c>
      <c r="U503" s="4" t="n">
        <f aca="false" ca="false" dt2D="false" dtr="false" t="normal">COUNTIF(F503:Q503, "&gt;0")</f>
        <v>2</v>
      </c>
      <c r="V503" s="4" t="n">
        <f aca="false" ca="false" dt2D="false" dtr="false" t="normal">COUNTIF(R503:T503, "&gt;0")</f>
        <v>3</v>
      </c>
      <c r="W503" s="4" t="n">
        <f aca="false" ca="false" dt2D="false" dtr="false" t="normal">+U503+V503</f>
        <v>5</v>
      </c>
    </row>
    <row customFormat="true" customHeight="true" ht="12.75" outlineLevel="0" r="504" s="0">
      <c r="A504" s="49" t="n">
        <f aca="false" ca="false" dt2D="false" dtr="false" t="normal">+A503+1</f>
        <v>485</v>
      </c>
      <c r="B504" s="49" t="n">
        <f aca="false" ca="false" dt2D="false" dtr="false" t="normal">+B503+1</f>
        <v>261</v>
      </c>
      <c r="C504" s="50" t="s">
        <v>261</v>
      </c>
      <c r="D504" s="49" t="s">
        <v>622</v>
      </c>
      <c r="E504" s="58" t="n">
        <f aca="false" ca="true" dt2D="false" dtr="false" t="normal">SUBTOTAL(9, F504:T504)</f>
        <v>3295250.16443711</v>
      </c>
      <c r="F504" s="58" t="n"/>
      <c r="G504" s="58" t="n"/>
      <c r="H504" s="58" t="n"/>
      <c r="I504" s="58" t="n">
        <v>2460116.89</v>
      </c>
      <c r="J504" s="58" t="n"/>
      <c r="K504" s="58" t="n"/>
      <c r="L504" s="58" t="n">
        <v>0</v>
      </c>
      <c r="M504" s="58" t="n"/>
      <c r="N504" s="58" t="n"/>
      <c r="O504" s="58" t="n"/>
      <c r="P504" s="58" t="n"/>
      <c r="Q504" s="58" t="n"/>
      <c r="R504" s="58" t="n">
        <v>730448.47101</v>
      </c>
      <c r="S504" s="58" t="n">
        <v>64275.37734</v>
      </c>
      <c r="T504" s="58" t="n">
        <v>40409.42608711</v>
      </c>
      <c r="U504" s="4" t="n">
        <f aca="false" ca="false" dt2D="false" dtr="false" t="normal">COUNTIF(F504:Q504, "&gt;0")</f>
        <v>1</v>
      </c>
      <c r="V504" s="4" t="n">
        <f aca="false" ca="false" dt2D="false" dtr="false" t="normal">COUNTIF(R504:T504, "&gt;0")</f>
        <v>3</v>
      </c>
      <c r="W504" s="4" t="n">
        <f aca="false" ca="false" dt2D="false" dtr="false" t="normal">+U504+V504</f>
        <v>4</v>
      </c>
    </row>
    <row customFormat="true" customHeight="true" ht="12.75" outlineLevel="0" r="505" s="0">
      <c r="A505" s="49" t="s">
        <v>436</v>
      </c>
      <c r="B505" s="49" t="n">
        <f aca="false" ca="false" dt2D="false" dtr="false" t="normal">+B504+1</f>
        <v>262</v>
      </c>
      <c r="C505" s="50" t="s">
        <v>261</v>
      </c>
      <c r="D505" s="49" t="s">
        <v>271</v>
      </c>
      <c r="E505" s="58" t="n">
        <f aca="false" ca="true" dt2D="false" dtr="false" t="normal">SUBTOTAL(9, F505:T505)</f>
        <v>4018006.191280825</v>
      </c>
      <c r="F505" s="58" t="n"/>
      <c r="G505" s="58" t="n">
        <v>1932061.51</v>
      </c>
      <c r="H505" s="58" t="n"/>
      <c r="I505" s="58" t="n">
        <v>1557292.31</v>
      </c>
      <c r="J505" s="58" t="n"/>
      <c r="K505" s="58" t="n"/>
      <c r="L505" s="58" t="n">
        <v>0</v>
      </c>
      <c r="M505" s="58" t="n"/>
      <c r="N505" s="58" t="n"/>
      <c r="O505" s="58" t="n"/>
      <c r="P505" s="58" t="n"/>
      <c r="Q505" s="58" t="n"/>
      <c r="R505" s="58" t="n">
        <v>462385.260075</v>
      </c>
      <c r="S505" s="58" t="n">
        <v>40687.31505</v>
      </c>
      <c r="T505" s="58" t="n">
        <v>25579.796155825</v>
      </c>
      <c r="U505" s="4" t="n">
        <f aca="false" ca="false" dt2D="false" dtr="false" t="normal">COUNTIF(F505:Q505, "&gt;0")</f>
        <v>2</v>
      </c>
      <c r="V505" s="4" t="n">
        <f aca="false" ca="false" dt2D="false" dtr="false" t="normal">COUNTIF(R505:T505, "&gt;0")</f>
        <v>3</v>
      </c>
      <c r="W505" s="4" t="n">
        <f aca="false" ca="false" dt2D="false" dtr="false" t="normal">+U505+V505</f>
        <v>5</v>
      </c>
    </row>
    <row customFormat="true" customHeight="true" ht="12.75" outlineLevel="0" r="506" s="0">
      <c r="A506" s="49" t="n">
        <f aca="false" ca="false" dt2D="false" dtr="false" t="normal">+A504+1</f>
        <v>486</v>
      </c>
      <c r="B506" s="49" t="n">
        <f aca="false" ca="false" dt2D="false" dtr="false" t="normal">+B505+1</f>
        <v>263</v>
      </c>
      <c r="C506" s="50" t="s">
        <v>261</v>
      </c>
      <c r="D506" s="49" t="s">
        <v>623</v>
      </c>
      <c r="E506" s="58" t="n">
        <f aca="false" ca="true" dt2D="false" dtr="false" t="normal">SUBTOTAL(9, F506:T506)</f>
        <v>4004750.6011524</v>
      </c>
      <c r="F506" s="58" t="n"/>
      <c r="G506" s="58" t="n">
        <v>1925687.55</v>
      </c>
      <c r="H506" s="58" t="n"/>
      <c r="I506" s="58" t="n">
        <v>1552154.73</v>
      </c>
      <c r="J506" s="58" t="n"/>
      <c r="K506" s="58" t="n"/>
      <c r="L506" s="58" t="n">
        <v>0</v>
      </c>
      <c r="M506" s="58" t="n"/>
      <c r="N506" s="58" t="n"/>
      <c r="O506" s="58" t="n"/>
      <c r="P506" s="58" t="n"/>
      <c r="Q506" s="58" t="n"/>
      <c r="R506" s="58" t="n">
        <v>460859.8284</v>
      </c>
      <c r="S506" s="58" t="n">
        <v>40553.0856</v>
      </c>
      <c r="T506" s="58" t="n">
        <v>25495.4071524</v>
      </c>
      <c r="U506" s="4" t="n">
        <f aca="false" ca="false" dt2D="false" dtr="false" t="normal">COUNTIF(F506:Q506, "&gt;0")</f>
        <v>2</v>
      </c>
      <c r="V506" s="4" t="n">
        <f aca="false" ca="false" dt2D="false" dtr="false" t="normal">COUNTIF(R506:T506, "&gt;0")</f>
        <v>3</v>
      </c>
      <c r="W506" s="4" t="n">
        <f aca="false" ca="false" dt2D="false" dtr="false" t="normal">+U506+V506</f>
        <v>5</v>
      </c>
    </row>
    <row customFormat="true" customHeight="true" ht="12.75" outlineLevel="0" r="507" s="0">
      <c r="A507" s="49" t="n">
        <f aca="false" ca="false" dt2D="false" dtr="false" t="normal">+A506+1</f>
        <v>487</v>
      </c>
      <c r="B507" s="49" t="n">
        <f aca="false" ca="false" dt2D="false" dtr="false" t="normal">+B506+1</f>
        <v>264</v>
      </c>
      <c r="C507" s="50" t="s">
        <v>261</v>
      </c>
      <c r="D507" s="49" t="s">
        <v>624</v>
      </c>
      <c r="E507" s="58" t="n">
        <f aca="false" ca="true" dt2D="false" dtr="false" t="normal">SUBTOTAL(9, F507:T507)</f>
        <v>3989779.57041912</v>
      </c>
      <c r="F507" s="58" t="n"/>
      <c r="G507" s="58" t="n">
        <v>1918488.72</v>
      </c>
      <c r="H507" s="58" t="n"/>
      <c r="I507" s="58" t="n">
        <v>1546352.28</v>
      </c>
      <c r="J507" s="58" t="n"/>
      <c r="K507" s="58" t="n"/>
      <c r="L507" s="58" t="n">
        <v>0</v>
      </c>
      <c r="M507" s="58" t="n"/>
      <c r="N507" s="58" t="n"/>
      <c r="O507" s="58" t="n"/>
      <c r="P507" s="58" t="n"/>
      <c r="Q507" s="58" t="n"/>
      <c r="R507" s="58" t="n">
        <v>459136.98792</v>
      </c>
      <c r="S507" s="58" t="n">
        <v>40401.48528</v>
      </c>
      <c r="T507" s="58" t="n">
        <v>25400.09721912</v>
      </c>
      <c r="U507" s="4" t="n">
        <f aca="false" ca="false" dt2D="false" dtr="false" t="normal">COUNTIF(F507:Q507, "&gt;0")</f>
        <v>2</v>
      </c>
      <c r="V507" s="4" t="n">
        <f aca="false" ca="false" dt2D="false" dtr="false" t="normal">COUNTIF(R507:T507, "&gt;0")</f>
        <v>3</v>
      </c>
      <c r="W507" s="4" t="n">
        <f aca="false" ca="false" dt2D="false" dtr="false" t="normal">+U507+V507</f>
        <v>5</v>
      </c>
    </row>
    <row customFormat="true" customHeight="true" ht="12.75" outlineLevel="0" r="508" s="0">
      <c r="A508" s="49" t="s">
        <v>436</v>
      </c>
      <c r="B508" s="49" t="n">
        <f aca="false" ca="false" dt2D="false" dtr="false" t="normal">+B507+1</f>
        <v>265</v>
      </c>
      <c r="C508" s="50" t="s">
        <v>261</v>
      </c>
      <c r="D508" s="49" t="s">
        <v>272</v>
      </c>
      <c r="E508" s="58" t="n">
        <f aca="false" ca="true" dt2D="false" dtr="false" t="normal">SUBTOTAL(9, F508:T508)</f>
        <v>4054030.25398278</v>
      </c>
      <c r="F508" s="58" t="n"/>
      <c r="G508" s="58" t="n">
        <v>1949383.71</v>
      </c>
      <c r="H508" s="58" t="n"/>
      <c r="I508" s="58" t="n">
        <v>1571254.46</v>
      </c>
      <c r="J508" s="58" t="n"/>
      <c r="K508" s="58" t="n"/>
      <c r="L508" s="58" t="n">
        <v>0</v>
      </c>
      <c r="M508" s="58" t="n"/>
      <c r="N508" s="58" t="n"/>
      <c r="O508" s="58" t="n"/>
      <c r="P508" s="58" t="n"/>
      <c r="Q508" s="58" t="n"/>
      <c r="R508" s="58" t="n">
        <v>466530.84498</v>
      </c>
      <c r="S508" s="58" t="n">
        <v>41052.10332</v>
      </c>
      <c r="T508" s="58" t="n">
        <v>25809.13568278</v>
      </c>
      <c r="U508" s="4" t="n">
        <f aca="false" ca="false" dt2D="false" dtr="false" t="normal">COUNTIF(F508:Q508, "&gt;0")</f>
        <v>2</v>
      </c>
      <c r="V508" s="4" t="n">
        <f aca="false" ca="false" dt2D="false" dtr="false" t="normal">COUNTIF(R508:T508, "&gt;0")</f>
        <v>3</v>
      </c>
      <c r="W508" s="4" t="n">
        <f aca="false" ca="false" dt2D="false" dtr="false" t="normal">+U508+V508</f>
        <v>5</v>
      </c>
    </row>
    <row customFormat="true" customHeight="true" ht="12.75" outlineLevel="0" r="509" s="0">
      <c r="A509" s="49" t="n">
        <f aca="false" ca="false" dt2D="false" dtr="false" t="normal">+A507+1</f>
        <v>488</v>
      </c>
      <c r="B509" s="49" t="n">
        <f aca="false" ca="false" dt2D="false" dtr="false" t="normal">+B508+1</f>
        <v>266</v>
      </c>
      <c r="C509" s="50" t="s">
        <v>261</v>
      </c>
      <c r="D509" s="49" t="s">
        <v>625</v>
      </c>
      <c r="E509" s="58" t="n">
        <f aca="false" ca="true" dt2D="false" dtr="false" t="normal">SUBTOTAL(9, F509:T509)</f>
        <v>3908655.2936331593</v>
      </c>
      <c r="F509" s="58" t="n"/>
      <c r="G509" s="58" t="n">
        <v>1879480.04</v>
      </c>
      <c r="H509" s="58" t="n"/>
      <c r="I509" s="58" t="n">
        <v>1514910.27</v>
      </c>
      <c r="J509" s="58" t="n"/>
      <c r="K509" s="58" t="n"/>
      <c r="L509" s="58" t="n">
        <v>0</v>
      </c>
      <c r="M509" s="58" t="n"/>
      <c r="N509" s="58" t="n"/>
      <c r="O509" s="58" t="n"/>
      <c r="P509" s="58" t="n"/>
      <c r="Q509" s="58" t="n"/>
      <c r="R509" s="58" t="n">
        <v>449801.346069</v>
      </c>
      <c r="S509" s="58" t="n">
        <v>39580.001046</v>
      </c>
      <c r="T509" s="58" t="n">
        <v>24883.636518159</v>
      </c>
      <c r="U509" s="4" t="n">
        <f aca="false" ca="false" dt2D="false" dtr="false" t="normal">COUNTIF(F509:Q509, "&gt;0")</f>
        <v>2</v>
      </c>
      <c r="V509" s="4" t="n">
        <f aca="false" ca="false" dt2D="false" dtr="false" t="normal">COUNTIF(R509:T509, "&gt;0")</f>
        <v>3</v>
      </c>
      <c r="W509" s="4" t="n">
        <f aca="false" ca="false" dt2D="false" dtr="false" t="normal">+U509+V509</f>
        <v>5</v>
      </c>
    </row>
    <row customFormat="true" customHeight="true" ht="12.75" outlineLevel="0" r="510" s="0">
      <c r="A510" s="49" t="s">
        <v>436</v>
      </c>
      <c r="B510" s="49" t="n">
        <f aca="false" ca="false" dt2D="false" dtr="false" t="normal">+B509+1</f>
        <v>267</v>
      </c>
      <c r="C510" s="50" t="s">
        <v>261</v>
      </c>
      <c r="D510" s="49" t="s">
        <v>273</v>
      </c>
      <c r="E510" s="58" t="n">
        <f aca="false" ca="true" dt2D="false" dtr="false" t="normal">SUBTOTAL(9, F510:T510)</f>
        <v>3970441.9890553</v>
      </c>
      <c r="F510" s="58" t="n"/>
      <c r="G510" s="58" t="n">
        <v>1909190.23</v>
      </c>
      <c r="H510" s="58" t="n"/>
      <c r="I510" s="58" t="n">
        <v>1538857.45</v>
      </c>
      <c r="J510" s="58" t="n"/>
      <c r="K510" s="58" t="n"/>
      <c r="L510" s="58" t="n">
        <v>0</v>
      </c>
      <c r="M510" s="58" t="n"/>
      <c r="N510" s="58" t="n"/>
      <c r="O510" s="58" t="n"/>
      <c r="P510" s="58" t="n"/>
      <c r="Q510" s="58" t="n"/>
      <c r="R510" s="58" t="n">
        <v>456911.6523</v>
      </c>
      <c r="S510" s="58" t="n">
        <v>40205.6682</v>
      </c>
      <c r="T510" s="58" t="n">
        <v>25276.9885553</v>
      </c>
      <c r="U510" s="4" t="n">
        <f aca="false" ca="false" dt2D="false" dtr="false" t="normal">COUNTIF(F510:Q510, "&gt;0")</f>
        <v>2</v>
      </c>
      <c r="V510" s="4" t="n">
        <f aca="false" ca="false" dt2D="false" dtr="false" t="normal">COUNTIF(R510:T510, "&gt;0")</f>
        <v>3</v>
      </c>
      <c r="W510" s="4" t="n">
        <f aca="false" ca="false" dt2D="false" dtr="false" t="normal">+U510+V510</f>
        <v>5</v>
      </c>
    </row>
    <row customFormat="true" customHeight="true" ht="12.75" outlineLevel="0" r="511" s="0">
      <c r="A511" s="49" t="n">
        <f aca="false" ca="false" dt2D="false" dtr="false" t="normal">+A509+1</f>
        <v>489</v>
      </c>
      <c r="B511" s="49" t="n">
        <f aca="false" ca="false" dt2D="false" dtr="false" t="normal">+B510+1</f>
        <v>268</v>
      </c>
      <c r="C511" s="50" t="s">
        <v>261</v>
      </c>
      <c r="D511" s="49" t="s">
        <v>626</v>
      </c>
      <c r="E511" s="58" t="n">
        <f aca="false" ca="true" dt2D="false" dtr="false" t="normal">SUBTOTAL(9, F511:T511)</f>
        <v>10314237.628813842</v>
      </c>
      <c r="F511" s="58" t="n"/>
      <c r="G511" s="58" t="n"/>
      <c r="H511" s="58" t="n"/>
      <c r="I511" s="58" t="n"/>
      <c r="J511" s="58" t="n"/>
      <c r="K511" s="58" t="n"/>
      <c r="L511" s="58" t="n">
        <v>0</v>
      </c>
      <c r="M511" s="58" t="n"/>
      <c r="N511" s="58" t="n"/>
      <c r="O511" s="58" t="n"/>
      <c r="P511" s="58" t="n">
        <v>8983226.52</v>
      </c>
      <c r="Q511" s="58" t="n"/>
      <c r="R511" s="58" t="n">
        <v>1031423.7627</v>
      </c>
      <c r="S511" s="58" t="n">
        <v>103142.37627</v>
      </c>
      <c r="T511" s="58" t="n">
        <v>196444.969843842</v>
      </c>
      <c r="U511" s="4" t="n">
        <f aca="false" ca="false" dt2D="false" dtr="false" t="normal">COUNTIF(F511:Q511, "&gt;0")</f>
        <v>1</v>
      </c>
      <c r="V511" s="4" t="n">
        <f aca="false" ca="false" dt2D="false" dtr="false" t="normal">COUNTIF(R511:T511, "&gt;0")</f>
        <v>3</v>
      </c>
      <c r="W511" s="4" t="n">
        <f aca="false" ca="false" dt2D="false" dtr="false" t="normal">+U511+V511</f>
        <v>4</v>
      </c>
    </row>
    <row customFormat="true" customHeight="true" ht="12.75" outlineLevel="0" r="512" s="0">
      <c r="A512" s="49" t="n">
        <f aca="false" ca="false" dt2D="false" dtr="false" t="normal">+A511+1</f>
        <v>490</v>
      </c>
      <c r="B512" s="49" t="n">
        <f aca="false" ca="false" dt2D="false" dtr="false" t="normal">+B511+1</f>
        <v>269</v>
      </c>
      <c r="C512" s="50" t="s">
        <v>261</v>
      </c>
      <c r="D512" s="49" t="s">
        <v>627</v>
      </c>
      <c r="E512" s="58" t="n">
        <f aca="false" ca="true" dt2D="false" dtr="false" t="normal">SUBTOTAL(9, F512:T512)</f>
        <v>3980734.56268443</v>
      </c>
      <c r="F512" s="58" t="n"/>
      <c r="G512" s="58" t="n">
        <v>1914139.42</v>
      </c>
      <c r="H512" s="58" t="n"/>
      <c r="I512" s="58" t="n">
        <v>1542846.63</v>
      </c>
      <c r="J512" s="58" t="n"/>
      <c r="K512" s="58" t="n"/>
      <c r="L512" s="58" t="n">
        <v>0</v>
      </c>
      <c r="M512" s="58" t="n"/>
      <c r="N512" s="58" t="n"/>
      <c r="O512" s="58" t="n"/>
      <c r="P512" s="58" t="n"/>
      <c r="Q512" s="58" t="n"/>
      <c r="R512" s="58" t="n">
        <v>458096.10513</v>
      </c>
      <c r="S512" s="58" t="n">
        <v>40309.89342</v>
      </c>
      <c r="T512" s="58" t="n">
        <v>25342.51413443</v>
      </c>
      <c r="U512" s="4" t="n">
        <f aca="false" ca="false" dt2D="false" dtr="false" t="normal">COUNTIF(F512:Q512, "&gt;0")</f>
        <v>2</v>
      </c>
      <c r="V512" s="4" t="n">
        <f aca="false" ca="false" dt2D="false" dtr="false" t="normal">COUNTIF(R512:T512, "&gt;0")</f>
        <v>3</v>
      </c>
      <c r="W512" s="4" t="n">
        <f aca="false" ca="false" dt2D="false" dtr="false" t="normal">+U512+V512</f>
        <v>5</v>
      </c>
    </row>
    <row customFormat="true" customHeight="true" ht="12.75" outlineLevel="0" r="513" s="0">
      <c r="A513" s="49" t="n">
        <f aca="false" ca="false" dt2D="false" dtr="false" t="normal">+A512+1</f>
        <v>491</v>
      </c>
      <c r="B513" s="49" t="n">
        <f aca="false" ca="false" dt2D="false" dtr="false" t="normal">+B512+1</f>
        <v>270</v>
      </c>
      <c r="C513" s="50" t="s">
        <v>261</v>
      </c>
      <c r="D513" s="49" t="s">
        <v>628</v>
      </c>
      <c r="E513" s="58" t="n">
        <f aca="false" ca="false" dt2D="false" dtr="false" t="normal">SUM(F513:T513)</f>
        <v>41271781.55</v>
      </c>
      <c r="F513" s="58" t="n">
        <v>12794678.89</v>
      </c>
      <c r="G513" s="58" t="n">
        <v>12632890.62</v>
      </c>
      <c r="H513" s="58" t="n">
        <v>6088266.41</v>
      </c>
      <c r="I513" s="58" t="n">
        <v>7075220.45</v>
      </c>
      <c r="J513" s="58" t="n"/>
      <c r="K513" s="58" t="n"/>
      <c r="L513" s="58" t="n"/>
      <c r="M513" s="58" t="n"/>
      <c r="N513" s="58" t="n"/>
      <c r="O513" s="58" t="n"/>
      <c r="P513" s="58" t="n"/>
      <c r="Q513" s="58" t="n">
        <v>2680725.18</v>
      </c>
      <c r="R513" s="58" t="n"/>
      <c r="S513" s="58" t="n"/>
      <c r="T513" s="58" t="n"/>
      <c r="U513" s="4" t="n">
        <f aca="false" ca="false" dt2D="false" dtr="false" t="normal">COUNTIF(F513:Q513, "&gt;0")</f>
        <v>5</v>
      </c>
      <c r="V513" s="4" t="n">
        <f aca="false" ca="false" dt2D="false" dtr="false" t="normal">COUNTIF(R513:T513, "&gt;0")</f>
        <v>0</v>
      </c>
      <c r="W513" s="4" t="n">
        <f aca="false" ca="false" dt2D="false" dtr="false" t="normal">+U513+V513</f>
        <v>5</v>
      </c>
    </row>
    <row customFormat="true" customHeight="true" ht="12.75" outlineLevel="0" r="514" s="0">
      <c r="A514" s="49" t="n">
        <f aca="false" ca="false" dt2D="false" dtr="false" t="normal">+A513+1</f>
        <v>492</v>
      </c>
      <c r="B514" s="49" t="n">
        <f aca="false" ca="false" dt2D="false" dtr="false" t="normal">+B513+1</f>
        <v>271</v>
      </c>
      <c r="C514" s="50" t="s">
        <v>261</v>
      </c>
      <c r="D514" s="49" t="s">
        <v>629</v>
      </c>
      <c r="E514" s="58" t="n">
        <f aca="false" ca="true" dt2D="false" dtr="false" t="normal">SUBTOTAL(9, F514:T514)</f>
        <v>2744589.40984</v>
      </c>
      <c r="F514" s="58" t="n"/>
      <c r="G514" s="58" t="n"/>
      <c r="H514" s="58" t="n"/>
      <c r="I514" s="58" t="n">
        <v>2527154.11</v>
      </c>
      <c r="J514" s="58" t="n"/>
      <c r="K514" s="58" t="n"/>
      <c r="L514" s="58" t="n">
        <v>0</v>
      </c>
      <c r="M514" s="58" t="n"/>
      <c r="N514" s="58" t="n"/>
      <c r="O514" s="58" t="n"/>
      <c r="P514" s="58" t="n"/>
      <c r="Q514" s="58" t="n"/>
      <c r="R514" s="58" t="n">
        <v>107740.8</v>
      </c>
      <c r="S514" s="58" t="n">
        <v>35913.6</v>
      </c>
      <c r="T514" s="58" t="n">
        <v>73780.89984</v>
      </c>
      <c r="U514" s="4" t="n">
        <f aca="false" ca="false" dt2D="false" dtr="false" t="normal">COUNTIF(F514:Q514, "&gt;0")</f>
        <v>1</v>
      </c>
      <c r="V514" s="4" t="n">
        <f aca="false" ca="false" dt2D="false" dtr="false" t="normal">COUNTIF(R514:T514, "&gt;0")</f>
        <v>3</v>
      </c>
      <c r="W514" s="4" t="n">
        <f aca="false" ca="false" dt2D="false" dtr="false" t="normal">+U514+V514</f>
        <v>4</v>
      </c>
    </row>
    <row customFormat="true" customHeight="true" ht="12.75" outlineLevel="0" r="515" s="0">
      <c r="A515" s="49" t="n">
        <f aca="false" ca="false" dt2D="false" dtr="false" t="normal">+A514+1</f>
        <v>493</v>
      </c>
      <c r="B515" s="49" t="n">
        <f aca="false" ca="false" dt2D="false" dtr="false" t="normal">+B514+1</f>
        <v>272</v>
      </c>
      <c r="C515" s="50" t="s">
        <v>261</v>
      </c>
      <c r="D515" s="49" t="s">
        <v>630</v>
      </c>
      <c r="E515" s="58" t="n">
        <f aca="false" ca="true" dt2D="false" dtr="false" t="normal">SUBTOTAL(9, F515:T515)</f>
        <v>10792452.8</v>
      </c>
      <c r="F515" s="58" t="n">
        <v>6984532.8</v>
      </c>
      <c r="G515" s="58" t="n"/>
      <c r="H515" s="58" t="n"/>
      <c r="I515" s="58" t="n">
        <v>2482117.84</v>
      </c>
      <c r="J515" s="58" t="n"/>
      <c r="K515" s="58" t="n"/>
      <c r="L515" s="58" t="n">
        <v>0</v>
      </c>
      <c r="M515" s="58" t="n"/>
      <c r="N515" s="58" t="n"/>
      <c r="O515" s="58" t="n"/>
      <c r="P515" s="58" t="n"/>
      <c r="Q515" s="58" t="n"/>
      <c r="R515" s="58" t="n">
        <v>1010861.15</v>
      </c>
      <c r="S515" s="58" t="n">
        <v>107924.53</v>
      </c>
      <c r="T515" s="58" t="n">
        <v>207016.48</v>
      </c>
      <c r="U515" s="4" t="n">
        <f aca="false" ca="false" dt2D="false" dtr="false" t="normal">COUNTIF(F515:Q515, "&gt;0")</f>
        <v>2</v>
      </c>
      <c r="V515" s="4" t="n">
        <f aca="false" ca="false" dt2D="false" dtr="false" t="normal">COUNTIF(R515:T515, "&gt;0")</f>
        <v>3</v>
      </c>
      <c r="W515" s="4" t="n">
        <f aca="false" ca="false" dt2D="false" dtr="false" t="normal">+U515+V515</f>
        <v>5</v>
      </c>
    </row>
    <row customFormat="true" customHeight="true" ht="12.75" outlineLevel="0" r="516" s="0">
      <c r="A516" s="49" t="n">
        <f aca="false" ca="false" dt2D="false" dtr="false" t="normal">+A515+1</f>
        <v>494</v>
      </c>
      <c r="B516" s="49" t="n">
        <f aca="false" ca="false" dt2D="false" dtr="false" t="normal">+B515+1</f>
        <v>273</v>
      </c>
      <c r="C516" s="50" t="s">
        <v>261</v>
      </c>
      <c r="D516" s="49" t="s">
        <v>631</v>
      </c>
      <c r="E516" s="58" t="n">
        <f aca="false" ca="true" dt2D="false" dtr="false" t="normal">SUBTOTAL(9, F516:T516)</f>
        <v>4388232.57</v>
      </c>
      <c r="F516" s="58" t="n"/>
      <c r="G516" s="58" t="n"/>
      <c r="H516" s="58" t="n"/>
      <c r="I516" s="58" t="n">
        <v>2206647.12</v>
      </c>
      <c r="J516" s="58" t="n"/>
      <c r="K516" s="58" t="n"/>
      <c r="L516" s="58" t="n">
        <v>0</v>
      </c>
      <c r="M516" s="58" t="n"/>
      <c r="N516" s="58" t="n"/>
      <c r="O516" s="58" t="n"/>
      <c r="P516" s="58" t="n"/>
      <c r="Q516" s="58" t="n"/>
      <c r="R516" s="58" t="n">
        <v>1677783.28</v>
      </c>
      <c r="S516" s="58" t="n">
        <v>173060.58</v>
      </c>
      <c r="T516" s="58" t="n">
        <v>330741.59</v>
      </c>
      <c r="U516" s="4" t="n">
        <f aca="false" ca="false" dt2D="false" dtr="false" t="normal">COUNTIF(F516:Q516, "&gt;0")</f>
        <v>1</v>
      </c>
      <c r="V516" s="4" t="n">
        <f aca="false" ca="false" dt2D="false" dtr="false" t="normal">COUNTIF(R516:T516, "&gt;0")</f>
        <v>3</v>
      </c>
      <c r="W516" s="4" t="n">
        <f aca="false" ca="false" dt2D="false" dtr="false" t="normal">+U516+V516</f>
        <v>4</v>
      </c>
    </row>
    <row customFormat="true" customHeight="true" ht="12.75" outlineLevel="0" r="517" s="0">
      <c r="A517" s="49" t="n">
        <f aca="false" ca="false" dt2D="false" dtr="false" t="normal">+A516+1</f>
        <v>495</v>
      </c>
      <c r="B517" s="49" t="n">
        <f aca="false" ca="false" dt2D="false" dtr="false" t="normal">+B516+1</f>
        <v>274</v>
      </c>
      <c r="C517" s="50" t="s">
        <v>261</v>
      </c>
      <c r="D517" s="49" t="s">
        <v>632</v>
      </c>
      <c r="E517" s="58" t="n">
        <f aca="false" ca="true" dt2D="false" dtr="false" t="normal">SUBTOTAL(9, F517:T517)</f>
        <v>16685589.290000001</v>
      </c>
      <c r="F517" s="58" t="n">
        <v>6972287</v>
      </c>
      <c r="G517" s="58" t="n">
        <v>3074051.23</v>
      </c>
      <c r="H517" s="58" t="n"/>
      <c r="I517" s="58" t="n">
        <v>2477766</v>
      </c>
      <c r="J517" s="58" t="n"/>
      <c r="K517" s="58" t="n"/>
      <c r="L517" s="58" t="n">
        <v>0</v>
      </c>
      <c r="M517" s="58" t="n"/>
      <c r="N517" s="58" t="n"/>
      <c r="O517" s="58" t="n"/>
      <c r="P517" s="58" t="n"/>
      <c r="Q517" s="58" t="n"/>
      <c r="R517" s="58" t="n">
        <v>3208310.35</v>
      </c>
      <c r="S517" s="58" t="n">
        <v>327657.46</v>
      </c>
      <c r="T517" s="58" t="n">
        <v>625517.25</v>
      </c>
      <c r="U517" s="4" t="n">
        <f aca="false" ca="false" dt2D="false" dtr="false" t="normal">COUNTIF(F517:Q517, "&gt;0")</f>
        <v>3</v>
      </c>
      <c r="V517" s="4" t="n">
        <f aca="false" ca="false" dt2D="false" dtr="false" t="normal">COUNTIF(R517:T517, "&gt;0")</f>
        <v>3</v>
      </c>
      <c r="W517" s="4" t="n">
        <f aca="false" ca="false" dt2D="false" dtr="false" t="normal">+U517+V517</f>
        <v>6</v>
      </c>
    </row>
    <row customFormat="true" customHeight="true" ht="12.75" outlineLevel="0" r="518" s="0">
      <c r="A518" s="49" t="n">
        <f aca="false" ca="false" dt2D="false" dtr="false" t="normal">+A517+1</f>
        <v>496</v>
      </c>
      <c r="B518" s="49" t="n">
        <f aca="false" ca="false" dt2D="false" dtr="false" t="normal">+B517+1</f>
        <v>275</v>
      </c>
      <c r="C518" s="50" t="s">
        <v>279</v>
      </c>
      <c r="D518" s="49" t="s">
        <v>633</v>
      </c>
      <c r="E518" s="58" t="n">
        <f aca="false" ca="true" dt2D="false" dtr="false" t="normal">SUBTOTAL(9, F518:T518)</f>
        <v>17381441.509999998</v>
      </c>
      <c r="F518" s="58" t="n">
        <v>10047345.52</v>
      </c>
      <c r="G518" s="58" t="n"/>
      <c r="H518" s="58" t="n">
        <v>4740259.27</v>
      </c>
      <c r="I518" s="58" t="n"/>
      <c r="J518" s="58" t="n"/>
      <c r="K518" s="58" t="n"/>
      <c r="L518" s="58" t="n">
        <v>0</v>
      </c>
      <c r="M518" s="58" t="n"/>
      <c r="N518" s="58" t="n"/>
      <c r="O518" s="58" t="n"/>
      <c r="P518" s="58" t="n"/>
      <c r="Q518" s="58" t="n"/>
      <c r="R518" s="58" t="n">
        <v>1955477.59</v>
      </c>
      <c r="S518" s="58" t="n">
        <v>218112.73</v>
      </c>
      <c r="T518" s="58" t="n">
        <v>420246.4</v>
      </c>
      <c r="U518" s="4" t="n">
        <f aca="false" ca="false" dt2D="false" dtr="false" t="normal">COUNTIF(F518:Q518, "&gt;0")</f>
        <v>2</v>
      </c>
      <c r="V518" s="4" t="n">
        <f aca="false" ca="false" dt2D="false" dtr="false" t="normal">COUNTIF(R518:T518, "&gt;0")</f>
        <v>3</v>
      </c>
      <c r="W518" s="4" t="n">
        <f aca="false" ca="false" dt2D="false" dtr="false" t="normal">+U518+V518</f>
        <v>5</v>
      </c>
    </row>
    <row customFormat="true" customHeight="true" ht="12.75" outlineLevel="0" r="519" s="0">
      <c r="A519" s="49" t="n">
        <f aca="false" ca="false" dt2D="false" dtr="false" t="normal">+A518+1</f>
        <v>497</v>
      </c>
      <c r="B519" s="49" t="n">
        <f aca="false" ca="false" dt2D="false" dtr="false" t="normal">+B518+1</f>
        <v>276</v>
      </c>
      <c r="C519" s="50" t="s">
        <v>279</v>
      </c>
      <c r="D519" s="49" t="s">
        <v>634</v>
      </c>
      <c r="E519" s="58" t="n">
        <f aca="false" ca="true" dt2D="false" dtr="false" t="normal">SUBTOTAL(9, F519:T519)</f>
        <v>16994232.62</v>
      </c>
      <c r="F519" s="58" t="n">
        <v>9823519.35</v>
      </c>
      <c r="G519" s="58" t="n"/>
      <c r="H519" s="58" t="n">
        <v>4634659.83</v>
      </c>
      <c r="I519" s="58" t="n"/>
      <c r="J519" s="58" t="n"/>
      <c r="K519" s="58" t="n"/>
      <c r="L519" s="58" t="n">
        <v>0</v>
      </c>
      <c r="M519" s="58" t="n"/>
      <c r="N519" s="58" t="n"/>
      <c r="O519" s="58" t="n"/>
      <c r="P519" s="58" t="n"/>
      <c r="Q519" s="58" t="n"/>
      <c r="R519" s="58" t="n">
        <v>1911915.13</v>
      </c>
      <c r="S519" s="58" t="n">
        <v>213253.8</v>
      </c>
      <c r="T519" s="58" t="n">
        <v>410884.51</v>
      </c>
      <c r="U519" s="4" t="n">
        <f aca="false" ca="false" dt2D="false" dtr="false" t="normal">COUNTIF(F519:Q519, "&gt;0")</f>
        <v>2</v>
      </c>
      <c r="V519" s="4" t="n">
        <f aca="false" ca="false" dt2D="false" dtr="false" t="normal">COUNTIF(R519:T519, "&gt;0")</f>
        <v>3</v>
      </c>
      <c r="W519" s="4" t="n">
        <f aca="false" ca="false" dt2D="false" dtr="false" t="normal">+U519+V519</f>
        <v>5</v>
      </c>
    </row>
    <row customFormat="true" customHeight="true" ht="12.75" outlineLevel="0" r="520" s="0">
      <c r="A520" s="49" t="n">
        <f aca="false" ca="false" dt2D="false" dtr="false" t="normal">+A519+1</f>
        <v>498</v>
      </c>
      <c r="B520" s="49" t="n">
        <f aca="false" ca="false" dt2D="false" dtr="false" t="normal">+B519+1</f>
        <v>277</v>
      </c>
      <c r="C520" s="50" t="s">
        <v>279</v>
      </c>
      <c r="D520" s="49" t="s">
        <v>635</v>
      </c>
      <c r="E520" s="58" t="n">
        <f aca="false" ca="true" dt2D="false" dtr="false" t="normal">SUBTOTAL(9, F520:T520)</f>
        <v>16774147.34</v>
      </c>
      <c r="F520" s="58" t="n">
        <v>9696299.01</v>
      </c>
      <c r="G520" s="58" t="n"/>
      <c r="H520" s="58" t="n">
        <v>4574638.26</v>
      </c>
      <c r="I520" s="58" t="n"/>
      <c r="J520" s="58" t="n"/>
      <c r="K520" s="58" t="n"/>
      <c r="L520" s="58" t="n">
        <v>0</v>
      </c>
      <c r="M520" s="58" t="n"/>
      <c r="N520" s="58" t="n"/>
      <c r="O520" s="58" t="n"/>
      <c r="P520" s="58" t="n"/>
      <c r="Q520" s="58" t="n"/>
      <c r="R520" s="58" t="n">
        <v>1887154.71</v>
      </c>
      <c r="S520" s="58" t="n">
        <v>210492.04</v>
      </c>
      <c r="T520" s="58" t="n">
        <v>405563.32</v>
      </c>
      <c r="U520" s="4" t="n">
        <f aca="false" ca="false" dt2D="false" dtr="false" t="normal">COUNTIF(F520:Q520, "&gt;0")</f>
        <v>2</v>
      </c>
      <c r="V520" s="4" t="n">
        <f aca="false" ca="false" dt2D="false" dtr="false" t="normal">COUNTIF(R520:T520, "&gt;0")</f>
        <v>3</v>
      </c>
      <c r="W520" s="4" t="n">
        <f aca="false" ca="false" dt2D="false" dtr="false" t="normal">+U520+V520</f>
        <v>5</v>
      </c>
    </row>
    <row customFormat="true" customHeight="true" ht="12.75" outlineLevel="0" r="521" s="0">
      <c r="A521" s="49" t="n">
        <f aca="false" ca="false" dt2D="false" dtr="false" t="normal">+A520+1</f>
        <v>499</v>
      </c>
      <c r="B521" s="49" t="n">
        <f aca="false" ca="false" dt2D="false" dtr="false" t="normal">+B520+1</f>
        <v>278</v>
      </c>
      <c r="C521" s="50" t="s">
        <v>279</v>
      </c>
      <c r="D521" s="49" t="s">
        <v>636</v>
      </c>
      <c r="E521" s="58" t="n">
        <f aca="false" ca="true" dt2D="false" dtr="false" t="normal">SUBTOTAL(9, F521:T521)</f>
        <v>16984817.209999997</v>
      </c>
      <c r="F521" s="58" t="n">
        <v>9818076.77</v>
      </c>
      <c r="G521" s="58" t="n"/>
      <c r="H521" s="58" t="n">
        <v>4632092.06</v>
      </c>
      <c r="I521" s="58" t="n"/>
      <c r="J521" s="58" t="n"/>
      <c r="K521" s="58" t="n"/>
      <c r="L521" s="58" t="n">
        <v>0</v>
      </c>
      <c r="M521" s="58" t="n"/>
      <c r="N521" s="58" t="n"/>
      <c r="O521" s="58" t="n"/>
      <c r="P521" s="58" t="n"/>
      <c r="Q521" s="58" t="n"/>
      <c r="R521" s="58" t="n">
        <v>1910855.86</v>
      </c>
      <c r="S521" s="58" t="n">
        <v>213135.65</v>
      </c>
      <c r="T521" s="58" t="n">
        <v>410656.87</v>
      </c>
      <c r="U521" s="4" t="n">
        <f aca="false" ca="false" dt2D="false" dtr="false" t="normal">COUNTIF(F521:Q521, "&gt;0")</f>
        <v>2</v>
      </c>
      <c r="V521" s="4" t="n">
        <f aca="false" ca="false" dt2D="false" dtr="false" t="normal">COUNTIF(R521:T521, "&gt;0")</f>
        <v>3</v>
      </c>
      <c r="W521" s="4" t="n">
        <f aca="false" ca="false" dt2D="false" dtr="false" t="normal">+U521+V521</f>
        <v>5</v>
      </c>
    </row>
    <row customFormat="true" customHeight="true" ht="12.75" outlineLevel="0" r="522" s="0">
      <c r="A522" s="49" t="n">
        <f aca="false" ca="false" dt2D="false" dtr="false" t="normal">+A521+1</f>
        <v>500</v>
      </c>
      <c r="B522" s="49" t="n">
        <f aca="false" ca="false" dt2D="false" dtr="false" t="normal">+B521+1</f>
        <v>279</v>
      </c>
      <c r="C522" s="50" t="s">
        <v>279</v>
      </c>
      <c r="D522" s="49" t="s">
        <v>637</v>
      </c>
      <c r="E522" s="58" t="n">
        <f aca="false" ca="true" dt2D="false" dtr="false" t="normal">SUBTOTAL(9, F522:T522)</f>
        <v>16963044.060000002</v>
      </c>
      <c r="F522" s="58" t="n">
        <v>9805490.8</v>
      </c>
      <c r="G522" s="58" t="n"/>
      <c r="H522" s="58" t="n">
        <v>4626154.09</v>
      </c>
      <c r="I522" s="58" t="n"/>
      <c r="J522" s="58" t="n"/>
      <c r="K522" s="58" t="n"/>
      <c r="L522" s="58" t="n">
        <v>0</v>
      </c>
      <c r="M522" s="58" t="n"/>
      <c r="N522" s="58" t="n"/>
      <c r="O522" s="58" t="n"/>
      <c r="P522" s="58" t="n"/>
      <c r="Q522" s="58" t="n"/>
      <c r="R522" s="58" t="n">
        <v>1908406.3</v>
      </c>
      <c r="S522" s="58" t="n">
        <v>212862.43</v>
      </c>
      <c r="T522" s="58" t="n">
        <v>410130.44</v>
      </c>
      <c r="U522" s="4" t="n">
        <f aca="false" ca="false" dt2D="false" dtr="false" t="normal">COUNTIF(F522:Q522, "&gt;0")</f>
        <v>2</v>
      </c>
      <c r="V522" s="4" t="n">
        <f aca="false" ca="false" dt2D="false" dtr="false" t="normal">COUNTIF(R522:T522, "&gt;0")</f>
        <v>3</v>
      </c>
      <c r="W522" s="4" t="n">
        <f aca="false" ca="false" dt2D="false" dtr="false" t="normal">+U522+V522</f>
        <v>5</v>
      </c>
    </row>
    <row customFormat="true" customHeight="true" ht="12.75" outlineLevel="0" r="523" s="0">
      <c r="A523" s="49" t="n">
        <f aca="false" ca="false" dt2D="false" dtr="false" t="normal">+A522+1</f>
        <v>501</v>
      </c>
      <c r="B523" s="49" t="n">
        <f aca="false" ca="false" dt2D="false" dtr="false" t="normal">+B522+1</f>
        <v>280</v>
      </c>
      <c r="C523" s="50" t="s">
        <v>638</v>
      </c>
      <c r="D523" s="49" t="s">
        <v>639</v>
      </c>
      <c r="E523" s="58" t="n">
        <f aca="false" ca="true" dt2D="false" dtr="false" t="normal">SUBTOTAL(9, F523:T523)</f>
        <v>701123.15</v>
      </c>
      <c r="F523" s="58" t="n"/>
      <c r="G523" s="58" t="n"/>
      <c r="H523" s="58" t="n"/>
      <c r="I523" s="58" t="n"/>
      <c r="J523" s="58" t="n">
        <v>473422.19</v>
      </c>
      <c r="K523" s="58" t="n"/>
      <c r="L523" s="58" t="n">
        <v>0</v>
      </c>
      <c r="M523" s="58" t="n"/>
      <c r="N523" s="58" t="n"/>
      <c r="O523" s="58" t="n"/>
      <c r="P523" s="58" t="n"/>
      <c r="Q523" s="58" t="n"/>
      <c r="R523" s="58" t="n">
        <v>210336.95</v>
      </c>
      <c r="S523" s="58" t="n">
        <v>7011.23</v>
      </c>
      <c r="T523" s="58" t="n">
        <v>10352.78</v>
      </c>
      <c r="U523" s="4" t="n">
        <f aca="false" ca="false" dt2D="false" dtr="false" t="normal">COUNTIF(F523:Q523, "&gt;0")</f>
        <v>1</v>
      </c>
      <c r="V523" s="4" t="n">
        <f aca="false" ca="false" dt2D="false" dtr="false" t="normal">COUNTIF(R523:T523, "&gt;0")</f>
        <v>3</v>
      </c>
      <c r="W523" s="4" t="n">
        <f aca="false" ca="false" dt2D="false" dtr="false" t="normal">+U523+V523</f>
        <v>4</v>
      </c>
    </row>
    <row customFormat="true" customHeight="true" ht="12.75" outlineLevel="0" r="524" s="0">
      <c r="A524" s="49" t="n">
        <f aca="false" ca="false" dt2D="false" dtr="false" t="normal">+A523+1</f>
        <v>502</v>
      </c>
      <c r="B524" s="49" t="n">
        <f aca="false" ca="false" dt2D="false" dtr="false" t="normal">+B523+1</f>
        <v>281</v>
      </c>
      <c r="C524" s="50" t="s">
        <v>638</v>
      </c>
      <c r="D524" s="49" t="s">
        <v>640</v>
      </c>
      <c r="E524" s="58" t="n">
        <f aca="false" ca="true" dt2D="false" dtr="false" t="normal">SUBTOTAL(9, F524:T524)</f>
        <v>11739688.040000001</v>
      </c>
      <c r="F524" s="58" t="n"/>
      <c r="G524" s="58" t="n"/>
      <c r="H524" s="58" t="n"/>
      <c r="I524" s="58" t="n"/>
      <c r="J524" s="58" t="n"/>
      <c r="K524" s="58" t="n"/>
      <c r="L524" s="58" t="n">
        <v>0</v>
      </c>
      <c r="M524" s="58" t="n"/>
      <c r="N524" s="58" t="n">
        <v>10339612.85</v>
      </c>
      <c r="O524" s="58" t="n"/>
      <c r="P524" s="58" t="n"/>
      <c r="Q524" s="58" t="n"/>
      <c r="R524" s="58" t="n">
        <v>1056571.92</v>
      </c>
      <c r="S524" s="58" t="n">
        <v>117396.88</v>
      </c>
      <c r="T524" s="58" t="n">
        <v>226106.39</v>
      </c>
      <c r="U524" s="4" t="n">
        <f aca="false" ca="false" dt2D="false" dtr="false" t="normal">COUNTIF(F524:Q524, "&gt;0")</f>
        <v>1</v>
      </c>
      <c r="V524" s="4" t="n">
        <f aca="false" ca="false" dt2D="false" dtr="false" t="normal">COUNTIF(R524:T524, "&gt;0")</f>
        <v>3</v>
      </c>
      <c r="W524" s="4" t="n">
        <f aca="false" ca="false" dt2D="false" dtr="false" t="normal">+U524+V524</f>
        <v>4</v>
      </c>
    </row>
    <row customFormat="true" customHeight="true" ht="12.75" outlineLevel="0" r="525" s="0">
      <c r="A525" s="49" t="n">
        <f aca="false" ca="false" dt2D="false" dtr="false" t="normal">+A524+1</f>
        <v>503</v>
      </c>
      <c r="B525" s="49" t="n">
        <f aca="false" ca="false" dt2D="false" dtr="false" t="normal">+B524+1</f>
        <v>282</v>
      </c>
      <c r="C525" s="50" t="s">
        <v>638</v>
      </c>
      <c r="D525" s="49" t="s">
        <v>641</v>
      </c>
      <c r="E525" s="58" t="n">
        <f aca="false" ca="true" dt2D="false" dtr="false" t="normal">SUBTOTAL(9, F525:T525)</f>
        <v>18669299.19</v>
      </c>
      <c r="F525" s="58" t="n">
        <v>5865759.95</v>
      </c>
      <c r="G525" s="58" t="n">
        <v>3151079.83</v>
      </c>
      <c r="H525" s="58" t="n">
        <v>3330966.18</v>
      </c>
      <c r="I525" s="58" t="n">
        <v>2539827.84</v>
      </c>
      <c r="J525" s="58" t="n">
        <v>1095306.12</v>
      </c>
      <c r="K525" s="58" t="n"/>
      <c r="L525" s="58" t="n">
        <v>0</v>
      </c>
      <c r="M525" s="58" t="n"/>
      <c r="N525" s="58" t="n"/>
      <c r="O525" s="58" t="n"/>
      <c r="P525" s="58" t="n"/>
      <c r="Q525" s="58" t="n"/>
      <c r="R525" s="58" t="n">
        <v>2150151.75</v>
      </c>
      <c r="S525" s="58" t="n">
        <v>186692.99</v>
      </c>
      <c r="T525" s="58" t="n">
        <v>349514.53</v>
      </c>
      <c r="U525" s="4" t="n">
        <f aca="false" ca="false" dt2D="false" dtr="false" t="normal">COUNTIF(F525:Q525, "&gt;0")</f>
        <v>5</v>
      </c>
      <c r="V525" s="4" t="n">
        <f aca="false" ca="false" dt2D="false" dtr="false" t="normal">COUNTIF(R525:T525, "&gt;0")</f>
        <v>3</v>
      </c>
      <c r="W525" s="4" t="n">
        <f aca="false" ca="false" dt2D="false" dtr="false" t="normal">+U525+V525</f>
        <v>8</v>
      </c>
    </row>
    <row customFormat="true" customHeight="true" ht="12.75" outlineLevel="0" r="526" s="0">
      <c r="A526" s="49" t="n">
        <f aca="false" ca="false" dt2D="false" dtr="false" t="normal">+A525+1</f>
        <v>504</v>
      </c>
      <c r="B526" s="49" t="n">
        <f aca="false" ca="false" dt2D="false" dtr="false" t="normal">+B525+1</f>
        <v>283</v>
      </c>
      <c r="C526" s="50" t="s">
        <v>638</v>
      </c>
      <c r="D526" s="49" t="s">
        <v>642</v>
      </c>
      <c r="E526" s="58" t="n">
        <f aca="false" ca="true" dt2D="false" dtr="false" t="normal">SUBTOTAL(9, F526:T526)</f>
        <v>5678602.91</v>
      </c>
      <c r="F526" s="58" t="n"/>
      <c r="G526" s="58" t="n"/>
      <c r="H526" s="58" t="n"/>
      <c r="I526" s="58" t="n"/>
      <c r="J526" s="58" t="n"/>
      <c r="K526" s="58" t="n"/>
      <c r="L526" s="58" t="n">
        <v>0</v>
      </c>
      <c r="M526" s="58" t="n"/>
      <c r="N526" s="58" t="n"/>
      <c r="O526" s="58" t="n"/>
      <c r="P526" s="58" t="n"/>
      <c r="Q526" s="58" t="n">
        <v>4945801.92</v>
      </c>
      <c r="R526" s="58" t="n">
        <v>567860.29</v>
      </c>
      <c r="S526" s="58" t="n">
        <v>56786.03</v>
      </c>
      <c r="T526" s="58" t="n">
        <v>108154.67</v>
      </c>
      <c r="U526" s="4" t="n">
        <f aca="false" ca="false" dt2D="false" dtr="false" t="normal">COUNTIF(F526:Q526, "&gt;0")</f>
        <v>1</v>
      </c>
      <c r="V526" s="4" t="n">
        <f aca="false" ca="false" dt2D="false" dtr="false" t="normal">COUNTIF(R526:T526, "&gt;0")</f>
        <v>3</v>
      </c>
      <c r="W526" s="4" t="n">
        <f aca="false" ca="false" dt2D="false" dtr="false" t="normal">+U526+V526</f>
        <v>4</v>
      </c>
    </row>
    <row customFormat="true" customHeight="true" ht="12.75" outlineLevel="0" r="527" s="0">
      <c r="A527" s="49" t="n">
        <f aca="false" ca="false" dt2D="false" dtr="false" t="normal">+A526+1</f>
        <v>505</v>
      </c>
      <c r="B527" s="49" t="n">
        <f aca="false" ca="false" dt2D="false" dtr="false" t="normal">+B526+1</f>
        <v>284</v>
      </c>
      <c r="C527" s="50" t="s">
        <v>296</v>
      </c>
      <c r="D527" s="49" t="s">
        <v>643</v>
      </c>
      <c r="E527" s="58" t="n">
        <f aca="false" ca="true" dt2D="false" dtr="false" t="normal">SUBTOTAL(9, F527:T527)</f>
        <v>5899685.970000001</v>
      </c>
      <c r="F527" s="58" t="n">
        <v>3279095.14</v>
      </c>
      <c r="G527" s="58" t="n">
        <v>539640.37</v>
      </c>
      <c r="H527" s="58" t="n"/>
      <c r="I527" s="58" t="n">
        <v>1412067.86</v>
      </c>
      <c r="J527" s="58" t="n"/>
      <c r="K527" s="58" t="n"/>
      <c r="L527" s="58" t="n"/>
      <c r="M527" s="58" t="n"/>
      <c r="N527" s="58" t="n"/>
      <c r="O527" s="58" t="n"/>
      <c r="P527" s="58" t="n"/>
      <c r="Q527" s="58" t="n"/>
      <c r="R527" s="58" t="n">
        <v>512695.91</v>
      </c>
      <c r="S527" s="58" t="n">
        <v>53600.46</v>
      </c>
      <c r="T527" s="58" t="n">
        <v>102586.23</v>
      </c>
      <c r="U527" s="4" t="n">
        <f aca="false" ca="false" dt2D="false" dtr="false" t="normal">COUNTIF(F527:Q527, "&gt;0")</f>
        <v>3</v>
      </c>
      <c r="V527" s="4" t="n">
        <f aca="false" ca="false" dt2D="false" dtr="false" t="normal">COUNTIF(R527:T527, "&gt;0")</f>
        <v>3</v>
      </c>
      <c r="W527" s="4" t="n">
        <f aca="false" ca="false" dt2D="false" dtr="false" t="normal">+U527+V527</f>
        <v>6</v>
      </c>
    </row>
    <row customFormat="true" customHeight="true" ht="12.75" outlineLevel="0" r="528" s="0">
      <c r="A528" s="49" t="s">
        <v>436</v>
      </c>
      <c r="B528" s="49" t="n">
        <f aca="false" ca="false" dt2D="false" dtr="false" t="normal">+B527+1</f>
        <v>285</v>
      </c>
      <c r="C528" s="50" t="s">
        <v>296</v>
      </c>
      <c r="D528" s="49" t="s">
        <v>644</v>
      </c>
      <c r="E528" s="58" t="n">
        <f aca="false" ca="true" dt2D="false" dtr="false" t="normal">SUBTOTAL(9, F528:T528)</f>
        <v>4398720.23</v>
      </c>
      <c r="F528" s="58" t="n">
        <v>2990229.99</v>
      </c>
      <c r="G528" s="58" t="n"/>
      <c r="H528" s="58" t="n"/>
      <c r="I528" s="58" t="n"/>
      <c r="J528" s="58" t="n"/>
      <c r="K528" s="58" t="n"/>
      <c r="L528" s="58" t="n">
        <v>0</v>
      </c>
      <c r="M528" s="58" t="n"/>
      <c r="N528" s="58" t="n"/>
      <c r="O528" s="58" t="n"/>
      <c r="P528" s="58" t="n"/>
      <c r="Q528" s="58" t="n"/>
      <c r="R528" s="58" t="n">
        <v>1075234.27</v>
      </c>
      <c r="S528" s="58" t="n">
        <v>114239.08</v>
      </c>
      <c r="T528" s="58" t="n">
        <v>219016.89</v>
      </c>
      <c r="U528" s="4" t="n">
        <f aca="false" ca="false" dt2D="false" dtr="false" t="normal">COUNTIF(F528:Q528, "&gt;0")</f>
        <v>1</v>
      </c>
      <c r="V528" s="4" t="n">
        <f aca="false" ca="false" dt2D="false" dtr="false" t="normal">COUNTIF(R528:T528, "&gt;0")</f>
        <v>3</v>
      </c>
      <c r="W528" s="4" t="n">
        <f aca="false" ca="false" dt2D="false" dtr="false" t="normal">+U528+V528</f>
        <v>4</v>
      </c>
    </row>
    <row customFormat="true" customHeight="true" ht="11.25" outlineLevel="0" r="529" s="0">
      <c r="A529" s="49" t="n">
        <f aca="false" ca="false" dt2D="false" dtr="false" t="normal">+A527+1</f>
        <v>506</v>
      </c>
      <c r="B529" s="49" t="n">
        <f aca="false" ca="false" dt2D="false" dtr="false" t="normal">+B528+1</f>
        <v>286</v>
      </c>
      <c r="C529" s="50" t="s">
        <v>296</v>
      </c>
      <c r="D529" s="49" t="s">
        <v>645</v>
      </c>
      <c r="E529" s="58" t="n">
        <f aca="false" ca="true" dt2D="false" dtr="false" t="normal">SUBTOTAL(9, F529:T529)</f>
        <v>11925666.84</v>
      </c>
      <c r="F529" s="58" t="n">
        <v>6428842.39</v>
      </c>
      <c r="G529" s="58" t="n">
        <v>1825378.91</v>
      </c>
      <c r="H529" s="58" t="n"/>
      <c r="I529" s="58" t="n">
        <v>3089873.88</v>
      </c>
      <c r="J529" s="58" t="n"/>
      <c r="K529" s="58" t="n"/>
      <c r="L529" s="58" t="n"/>
      <c r="M529" s="58" t="n"/>
      <c r="N529" s="58" t="n"/>
      <c r="O529" s="58" t="n"/>
      <c r="P529" s="58" t="n"/>
      <c r="Q529" s="58" t="n"/>
      <c r="R529" s="58" t="n">
        <v>477287.92</v>
      </c>
      <c r="S529" s="58" t="n">
        <v>36714.46</v>
      </c>
      <c r="T529" s="58" t="n">
        <v>67569.28</v>
      </c>
      <c r="U529" s="4" t="n">
        <f aca="false" ca="false" dt2D="false" dtr="false" t="normal">COUNTIF(F529:Q529, "&gt;0")</f>
        <v>3</v>
      </c>
      <c r="V529" s="4" t="n">
        <f aca="false" ca="false" dt2D="false" dtr="false" t="normal">COUNTIF(R529:T529, "&gt;0")</f>
        <v>3</v>
      </c>
      <c r="W529" s="4" t="n">
        <f aca="false" ca="false" dt2D="false" dtr="false" t="normal">+U529+V529</f>
        <v>6</v>
      </c>
    </row>
    <row customFormat="true" customHeight="true" ht="12.75" outlineLevel="0" r="530" s="0">
      <c r="A530" s="49" t="n">
        <f aca="false" ca="false" dt2D="false" dtr="false" t="normal">+A529+1</f>
        <v>507</v>
      </c>
      <c r="B530" s="49" t="n">
        <f aca="false" ca="false" dt2D="false" dtr="false" t="normal">+B529+1</f>
        <v>287</v>
      </c>
      <c r="C530" s="50" t="s">
        <v>296</v>
      </c>
      <c r="D530" s="49" t="s">
        <v>646</v>
      </c>
      <c r="E530" s="58" t="n">
        <f aca="false" ca="true" dt2D="false" dtr="false" t="normal">SUBTOTAL(9, F530:T530)</f>
        <v>3691856.9899999998</v>
      </c>
      <c r="F530" s="58" t="n"/>
      <c r="G530" s="58" t="n"/>
      <c r="H530" s="58" t="n"/>
      <c r="I530" s="58" t="n">
        <v>3107052.07</v>
      </c>
      <c r="J530" s="58" t="n"/>
      <c r="K530" s="58" t="n"/>
      <c r="L530" s="58" t="n">
        <v>0</v>
      </c>
      <c r="M530" s="58" t="n"/>
      <c r="N530" s="58" t="n"/>
      <c r="O530" s="58" t="n"/>
      <c r="P530" s="58" t="n"/>
      <c r="Q530" s="58" t="n"/>
      <c r="R530" s="58" t="n">
        <v>479941.41</v>
      </c>
      <c r="S530" s="58" t="n">
        <v>36918.57</v>
      </c>
      <c r="T530" s="58" t="n">
        <v>67944.94</v>
      </c>
      <c r="U530" s="4" t="n">
        <f aca="false" ca="false" dt2D="false" dtr="false" t="normal">COUNTIF(F530:Q530, "&gt;0")</f>
        <v>1</v>
      </c>
      <c r="V530" s="4" t="n">
        <f aca="false" ca="false" dt2D="false" dtr="false" t="normal">COUNTIF(R530:T530, "&gt;0")</f>
        <v>3</v>
      </c>
      <c r="W530" s="4" t="n">
        <f aca="false" ca="false" dt2D="false" dtr="false" t="normal">+U530+V530</f>
        <v>4</v>
      </c>
    </row>
    <row customFormat="true" customHeight="true" ht="12.75" outlineLevel="0" r="531" s="0">
      <c r="A531" s="49" t="n">
        <f aca="false" ca="false" dt2D="false" dtr="false" t="normal">+A530+1</f>
        <v>508</v>
      </c>
      <c r="B531" s="49" t="n">
        <f aca="false" ca="false" dt2D="false" dtr="false" t="normal">+B530+1</f>
        <v>288</v>
      </c>
      <c r="C531" s="50" t="s">
        <v>327</v>
      </c>
      <c r="D531" s="49" t="s">
        <v>647</v>
      </c>
      <c r="E531" s="58" t="n">
        <f aca="false" ca="true" dt2D="false" dtr="false" t="normal">SUBTOTAL(9, F531:T531)</f>
        <v>13706505.309999999</v>
      </c>
      <c r="F531" s="58" t="n"/>
      <c r="G531" s="58" t="n">
        <v>2653605.42</v>
      </c>
      <c r="H531" s="58" t="n"/>
      <c r="I531" s="58" t="n"/>
      <c r="J531" s="58" t="n">
        <v>1072572.95</v>
      </c>
      <c r="K531" s="58" t="n"/>
      <c r="L531" s="58" t="n">
        <v>0</v>
      </c>
      <c r="M531" s="58" t="n"/>
      <c r="N531" s="58" t="n"/>
      <c r="O531" s="58" t="n"/>
      <c r="P531" s="58" t="n">
        <v>6972111.06</v>
      </c>
      <c r="Q531" s="58" t="n"/>
      <c r="R531" s="58" t="n">
        <v>2407893.66</v>
      </c>
      <c r="S531" s="58" t="n">
        <v>209020.44</v>
      </c>
      <c r="T531" s="58" t="n">
        <v>391301.78</v>
      </c>
      <c r="U531" s="4" t="n">
        <f aca="false" ca="false" dt2D="false" dtr="false" t="normal">COUNTIF(F531:Q531, "&gt;0")</f>
        <v>3</v>
      </c>
      <c r="V531" s="4" t="n">
        <f aca="false" ca="false" dt2D="false" dtr="false" t="normal">COUNTIF(R531:T531, "&gt;0")</f>
        <v>3</v>
      </c>
      <c r="W531" s="4" t="n">
        <f aca="false" ca="false" dt2D="false" dtr="false" t="normal">+U531+V531</f>
        <v>6</v>
      </c>
    </row>
    <row customFormat="true" customHeight="true" ht="12.75" outlineLevel="0" r="532" s="61">
      <c r="A532" s="73" t="n"/>
      <c r="B532" s="73" t="n"/>
      <c r="C532" s="73" t="n"/>
      <c r="D532" s="45" t="n">
        <v>2027</v>
      </c>
      <c r="E532" s="90" t="n">
        <f aca="false" ca="false" dt2D="false" dtr="false" t="normal">SUM(E533:E771)</f>
        <v>3522283904.7007303</v>
      </c>
      <c r="F532" s="90" t="n">
        <f aca="false" ca="false" dt2D="false" dtr="false" t="normal">SUM(F533:F771)</f>
        <v>927065016.3900001</v>
      </c>
      <c r="G532" s="90" t="n">
        <f aca="false" ca="false" dt2D="false" dtr="false" t="normal">SUM(G533:G771)</f>
        <v>373531293.74000007</v>
      </c>
      <c r="H532" s="90" t="n">
        <f aca="false" ca="false" dt2D="false" dtr="false" t="normal">SUM(H533:H771)</f>
        <v>309239445.8000001</v>
      </c>
      <c r="I532" s="90" t="n">
        <f aca="false" ca="false" dt2D="false" dtr="false" t="normal">SUM(I533:I771)</f>
        <v>279778435.08</v>
      </c>
      <c r="J532" s="90" t="n">
        <f aca="false" ca="false" dt2D="false" dtr="false" t="normal">SUM(J533:J771)</f>
        <v>50310921.080000006</v>
      </c>
      <c r="K532" s="90" t="n">
        <f aca="false" ca="false" dt2D="false" dtr="false" t="normal">SUM(K533:K771)</f>
        <v>0</v>
      </c>
      <c r="L532" s="90" t="n">
        <f aca="false" ca="false" dt2D="false" dtr="false" t="normal">SUM(L533:L771)</f>
        <v>393379.35000000003</v>
      </c>
      <c r="M532" s="90" t="n">
        <f aca="false" ca="false" dt2D="false" dtr="false" t="normal">SUM(M533:M771)</f>
        <v>64104569.30304</v>
      </c>
      <c r="N532" s="90" t="n">
        <f aca="false" ca="false" dt2D="false" dtr="false" t="normal">SUM(N533:N771)</f>
        <v>269297597.01</v>
      </c>
      <c r="O532" s="90" t="n">
        <f aca="false" ca="false" dt2D="false" dtr="false" t="normal">SUM(O533:O771)</f>
        <v>93911162.52000001</v>
      </c>
      <c r="P532" s="90" t="n">
        <f aca="false" ca="false" dt2D="false" dtr="false" t="normal">SUM(P533:P771)</f>
        <v>243365675.47999996</v>
      </c>
      <c r="Q532" s="90" t="n">
        <f aca="false" ca="false" dt2D="false" dtr="false" t="normal">SUM(Q533:Q771)</f>
        <v>156276252</v>
      </c>
      <c r="R532" s="90" t="n">
        <f aca="false" ca="false" dt2D="false" dtr="false" t="normal">SUM(R533:R771)</f>
        <v>545592244.369863</v>
      </c>
      <c r="S532" s="90" t="n">
        <f aca="false" ca="false" dt2D="false" dtr="false" t="normal">SUM(S533:S771)</f>
        <v>55451081.106822036</v>
      </c>
      <c r="T532" s="90" t="n">
        <f aca="false" ca="false" dt2D="false" dtr="false" t="normal">SUM(T533:T771)</f>
        <v>153966831.4710056</v>
      </c>
      <c r="U532" s="46" t="n">
        <f aca="false" ca="false" dt2D="false" dtr="false" t="normal">SUM(U533:U771)</f>
        <v>525</v>
      </c>
      <c r="V532" s="46" t="n">
        <f aca="false" ca="false" dt2D="false" dtr="false" t="normal">SUM(V533:V771)</f>
        <v>710</v>
      </c>
      <c r="W532" s="46" t="n">
        <f aca="false" ca="false" dt2D="false" dtr="false" t="normal">SUM(W533:W771)</f>
        <v>1235</v>
      </c>
    </row>
    <row customFormat="true" customHeight="true" ht="11.25" outlineLevel="0" r="533" s="0">
      <c r="A533" s="49" t="n">
        <f aca="false" ca="false" dt2D="false" dtr="false" t="normal">+A531+1</f>
        <v>509</v>
      </c>
      <c r="B533" s="49" t="n">
        <v>1</v>
      </c>
      <c r="C533" s="49" t="s">
        <v>385</v>
      </c>
      <c r="D533" s="49" t="s">
        <v>648</v>
      </c>
      <c r="E533" s="58" t="n">
        <f aca="false" ca="true" dt2D="false" dtr="false" t="normal">SUBTOTAL(9, F533:T533)</f>
        <v>2917560.21</v>
      </c>
      <c r="F533" s="58" t="n">
        <v>2564316.59</v>
      </c>
      <c r="G533" s="58" t="n"/>
      <c r="H533" s="58" t="n"/>
      <c r="I533" s="58" t="n"/>
      <c r="J533" s="58" t="n"/>
      <c r="K533" s="58" t="n"/>
      <c r="L533" s="58" t="n">
        <v>264228.83</v>
      </c>
      <c r="M533" s="58" t="n"/>
      <c r="N533" s="58" t="n"/>
      <c r="O533" s="58" t="n"/>
      <c r="P533" s="58" t="n"/>
      <c r="Q533" s="58" t="n"/>
      <c r="R533" s="58" t="n"/>
      <c r="S533" s="58" t="n"/>
      <c r="T533" s="58" t="n">
        <v>89014.79</v>
      </c>
      <c r="U533" s="4" t="n">
        <f aca="false" ca="false" dt2D="false" dtr="false" t="normal">COUNTIF(F533:Q533, "&gt;0")</f>
        <v>2</v>
      </c>
      <c r="V533" s="4" t="n">
        <f aca="false" ca="false" dt2D="false" dtr="false" t="normal">COUNTIF(R533:T533, "&gt;0")</f>
        <v>1</v>
      </c>
      <c r="W533" s="4" t="n">
        <f aca="false" ca="false" dt2D="false" dtr="false" t="normal">+U533+V533</f>
        <v>3</v>
      </c>
    </row>
    <row customFormat="true" customHeight="true" ht="11.25" outlineLevel="0" r="534" s="0">
      <c r="A534" s="49" t="n">
        <f aca="false" ca="false" dt2D="false" dtr="false" t="normal">+A533+1</f>
        <v>510</v>
      </c>
      <c r="B534" s="49" t="n">
        <f aca="false" ca="false" dt2D="false" dtr="false" t="normal">+B533+1</f>
        <v>2</v>
      </c>
      <c r="C534" s="49" t="s">
        <v>392</v>
      </c>
      <c r="D534" s="49" t="s">
        <v>649</v>
      </c>
      <c r="E534" s="58" t="n">
        <f aca="false" ca="true" dt2D="false" dtr="false" t="normal">SUBTOTAL(9, F534:T534)</f>
        <v>1512083.62</v>
      </c>
      <c r="F534" s="58" t="n">
        <v>1317992.1</v>
      </c>
      <c r="G534" s="58" t="n"/>
      <c r="H534" s="58" t="n"/>
      <c r="I534" s="58" t="n"/>
      <c r="J534" s="58" t="n">
        <v>0</v>
      </c>
      <c r="K534" s="58" t="n"/>
      <c r="L534" s="58" t="n">
        <v>129150.52</v>
      </c>
      <c r="M534" s="58" t="n">
        <v>0</v>
      </c>
      <c r="N534" s="58" t="n">
        <v>0</v>
      </c>
      <c r="O534" s="58" t="n">
        <v>0</v>
      </c>
      <c r="P534" s="58" t="n">
        <v>0</v>
      </c>
      <c r="Q534" s="58" t="n">
        <v>0</v>
      </c>
      <c r="R534" s="58" t="n"/>
      <c r="S534" s="58" t="n"/>
      <c r="T534" s="58" t="n">
        <v>64941</v>
      </c>
      <c r="U534" s="4" t="n">
        <f aca="false" ca="false" dt2D="false" dtr="false" t="normal">COUNTIF(F534:Q534, "&gt;0")</f>
        <v>2</v>
      </c>
      <c r="V534" s="4" t="n">
        <f aca="false" ca="false" dt2D="false" dtr="false" t="normal">COUNTIF(R534:T534, "&gt;0")</f>
        <v>1</v>
      </c>
      <c r="W534" s="4" t="n">
        <f aca="false" ca="false" dt2D="false" dtr="false" t="normal">+U534+V534</f>
        <v>3</v>
      </c>
    </row>
    <row customFormat="true" customHeight="true" ht="12.75" outlineLevel="0" r="535" s="0">
      <c r="A535" s="49" t="n">
        <f aca="false" ca="false" dt2D="false" dtr="false" t="normal">+A534+1</f>
        <v>511</v>
      </c>
      <c r="B535" s="49" t="n">
        <f aca="false" ca="false" dt2D="false" dtr="false" t="normal">+B534+1</f>
        <v>3</v>
      </c>
      <c r="C535" s="50" t="s">
        <v>222</v>
      </c>
      <c r="D535" s="49" t="s">
        <v>650</v>
      </c>
      <c r="E535" s="58" t="n">
        <f aca="false" ca="true" dt2D="false" dtr="false" t="normal">SUBTOTAL(9, F535:T535)</f>
        <v>8197443.2700000005</v>
      </c>
      <c r="F535" s="58" t="n">
        <v>2893728.81</v>
      </c>
      <c r="G535" s="58" t="n">
        <v>1760790.05</v>
      </c>
      <c r="H535" s="58" t="n">
        <v>829688.95</v>
      </c>
      <c r="I535" s="58" t="n">
        <v>707080.94</v>
      </c>
      <c r="J535" s="58" t="n"/>
      <c r="K535" s="58" t="n"/>
      <c r="L535" s="58" t="n">
        <v>0</v>
      </c>
      <c r="M535" s="58" t="n"/>
      <c r="N535" s="58" t="n"/>
      <c r="O535" s="58" t="n"/>
      <c r="P535" s="58" t="n"/>
      <c r="Q535" s="58" t="n"/>
      <c r="R535" s="58" t="n">
        <v>1522020.4</v>
      </c>
      <c r="S535" s="58" t="n">
        <v>165685.04</v>
      </c>
      <c r="T535" s="58" t="n">
        <v>318449.08</v>
      </c>
      <c r="U535" s="4" t="n">
        <f aca="false" ca="false" dt2D="false" dtr="false" t="normal">COUNTIF(F535:Q535, "&gt;0")</f>
        <v>4</v>
      </c>
      <c r="V535" s="4" t="n">
        <f aca="false" ca="false" dt2D="false" dtr="false" t="normal">COUNTIF(R535:T535, "&gt;0")</f>
        <v>3</v>
      </c>
      <c r="W535" s="4" t="n">
        <f aca="false" ca="false" dt2D="false" dtr="false" t="normal">+U535+V535</f>
        <v>7</v>
      </c>
    </row>
    <row customFormat="true" customHeight="true" ht="12.75" outlineLevel="0" r="536" s="0">
      <c r="A536" s="49" t="n">
        <f aca="false" ca="false" dt2D="false" dtr="false" t="normal">+A535+1</f>
        <v>512</v>
      </c>
      <c r="B536" s="49" t="n">
        <f aca="false" ca="false" dt2D="false" dtr="false" t="normal">+B535+1</f>
        <v>4</v>
      </c>
      <c r="C536" s="50" t="s">
        <v>222</v>
      </c>
      <c r="D536" s="49" t="s">
        <v>651</v>
      </c>
      <c r="E536" s="58" t="n">
        <f aca="false" ca="true" dt2D="false" dtr="false" t="normal">SUBTOTAL(9, F536:T536)</f>
        <v>9396258.95</v>
      </c>
      <c r="F536" s="58" t="n">
        <v>3316915.33</v>
      </c>
      <c r="G536" s="58" t="n">
        <v>2018292.62</v>
      </c>
      <c r="H536" s="58" t="n">
        <v>951024.85</v>
      </c>
      <c r="I536" s="58" t="n">
        <v>810486.32</v>
      </c>
      <c r="J536" s="58" t="n"/>
      <c r="K536" s="58" t="n"/>
      <c r="L536" s="58" t="n">
        <v>0</v>
      </c>
      <c r="M536" s="58" t="n"/>
      <c r="N536" s="58" t="n"/>
      <c r="O536" s="58" t="n"/>
      <c r="P536" s="58" t="n"/>
      <c r="Q536" s="58" t="n"/>
      <c r="R536" s="58" t="n">
        <v>1744604.67</v>
      </c>
      <c r="S536" s="58" t="n">
        <v>189915.25</v>
      </c>
      <c r="T536" s="58" t="n">
        <v>365019.91</v>
      </c>
      <c r="U536" s="4" t="n">
        <f aca="false" ca="false" dt2D="false" dtr="false" t="normal">COUNTIF(F536:Q536, "&gt;0")</f>
        <v>4</v>
      </c>
      <c r="V536" s="4" t="n">
        <f aca="false" ca="false" dt2D="false" dtr="false" t="normal">COUNTIF(R536:T536, "&gt;0")</f>
        <v>3</v>
      </c>
      <c r="W536" s="4" t="n">
        <f aca="false" ca="false" dt2D="false" dtr="false" t="normal">+U536+V536</f>
        <v>7</v>
      </c>
    </row>
    <row customFormat="true" customHeight="true" ht="12.75" outlineLevel="0" r="537" s="0">
      <c r="A537" s="49" t="n">
        <f aca="false" ca="false" dt2D="false" dtr="false" t="normal">+A536+1</f>
        <v>513</v>
      </c>
      <c r="B537" s="49" t="n">
        <f aca="false" ca="false" dt2D="false" dtr="false" t="normal">+B536+1</f>
        <v>5</v>
      </c>
      <c r="C537" s="50" t="s">
        <v>222</v>
      </c>
      <c r="D537" s="49" t="s">
        <v>652</v>
      </c>
      <c r="E537" s="58" t="n">
        <f aca="false" ca="true" dt2D="false" dtr="false" t="normal">SUBTOTAL(9, F537:T537)</f>
        <v>17305956.53</v>
      </c>
      <c r="F537" s="58" t="n">
        <v>6368975.47</v>
      </c>
      <c r="G537" s="58" t="n">
        <v>2575660.58</v>
      </c>
      <c r="H537" s="58" t="n">
        <v>2756120.23</v>
      </c>
      <c r="I537" s="58" t="n">
        <v>2076063.19</v>
      </c>
      <c r="J537" s="58" t="n"/>
      <c r="K537" s="58" t="n"/>
      <c r="L537" s="58" t="n">
        <v>0</v>
      </c>
      <c r="M537" s="58" t="n"/>
      <c r="N537" s="58" t="n"/>
      <c r="O537" s="58" t="n"/>
      <c r="P537" s="58" t="n"/>
      <c r="Q537" s="58" t="n"/>
      <c r="R537" s="58" t="n">
        <v>2686385.02</v>
      </c>
      <c r="S537" s="58" t="n">
        <v>288668.21</v>
      </c>
      <c r="T537" s="58" t="n">
        <v>554083.83</v>
      </c>
      <c r="U537" s="4" t="n">
        <f aca="false" ca="false" dt2D="false" dtr="false" t="normal">COUNTIF(F537:Q537, "&gt;0")</f>
        <v>4</v>
      </c>
      <c r="V537" s="4" t="n">
        <f aca="false" ca="false" dt2D="false" dtr="false" t="normal">COUNTIF(R537:T537, "&gt;0")</f>
        <v>3</v>
      </c>
      <c r="W537" s="4" t="n">
        <f aca="false" ca="false" dt2D="false" dtr="false" t="normal">+U537+V537</f>
        <v>7</v>
      </c>
    </row>
    <row customFormat="true" customHeight="true" ht="12.75" outlineLevel="0" r="538" s="0">
      <c r="A538" s="49" t="n">
        <f aca="false" ca="false" dt2D="false" dtr="false" t="normal">+A537+1</f>
        <v>514</v>
      </c>
      <c r="B538" s="49" t="n">
        <f aca="false" ca="false" dt2D="false" dtr="false" t="normal">+B537+1</f>
        <v>6</v>
      </c>
      <c r="C538" s="50" t="s">
        <v>222</v>
      </c>
      <c r="D538" s="49" t="s">
        <v>653</v>
      </c>
      <c r="E538" s="58" t="n">
        <f aca="false" ca="true" dt2D="false" dtr="false" t="normal">SUBTOTAL(9, F538:T538)</f>
        <v>16469866.950000001</v>
      </c>
      <c r="F538" s="58" t="n">
        <v>6061275.97</v>
      </c>
      <c r="G538" s="58" t="n">
        <v>2451224.64</v>
      </c>
      <c r="H538" s="58" t="n">
        <v>2622965.89</v>
      </c>
      <c r="I538" s="58" t="n">
        <v>1975763.92</v>
      </c>
      <c r="J538" s="58" t="n"/>
      <c r="K538" s="58" t="n"/>
      <c r="L538" s="58" t="n">
        <v>0</v>
      </c>
      <c r="M538" s="58" t="n"/>
      <c r="N538" s="58" t="n"/>
      <c r="O538" s="58" t="n"/>
      <c r="P538" s="58" t="n"/>
      <c r="Q538" s="58" t="n"/>
      <c r="R538" s="58" t="n">
        <v>2556599.73</v>
      </c>
      <c r="S538" s="58" t="n">
        <v>274722</v>
      </c>
      <c r="T538" s="58" t="n">
        <v>527314.8</v>
      </c>
      <c r="U538" s="4" t="n">
        <f aca="false" ca="false" dt2D="false" dtr="false" t="normal">COUNTIF(F538:Q538, "&gt;0")</f>
        <v>4</v>
      </c>
      <c r="V538" s="4" t="n">
        <f aca="false" ca="false" dt2D="false" dtr="false" t="normal">COUNTIF(R538:T538, "&gt;0")</f>
        <v>3</v>
      </c>
      <c r="W538" s="4" t="n">
        <f aca="false" ca="false" dt2D="false" dtr="false" t="normal">+U538+V538</f>
        <v>7</v>
      </c>
    </row>
    <row customFormat="true" customHeight="true" ht="12.75" outlineLevel="0" r="539" s="0">
      <c r="A539" s="49" t="n">
        <f aca="false" ca="false" dt2D="false" dtr="false" t="normal">+A538+1</f>
        <v>515</v>
      </c>
      <c r="B539" s="49" t="n">
        <f aca="false" ca="false" dt2D="false" dtr="false" t="normal">+B538+1</f>
        <v>7</v>
      </c>
      <c r="C539" s="50" t="s">
        <v>222</v>
      </c>
      <c r="D539" s="49" t="s">
        <v>654</v>
      </c>
      <c r="E539" s="58" t="n">
        <f aca="false" ca="true" dt2D="false" dtr="false" t="normal">SUBTOTAL(9, F539:T539)</f>
        <v>13400254.19</v>
      </c>
      <c r="F539" s="58" t="n">
        <v>4410741.42</v>
      </c>
      <c r="G539" s="58" t="n">
        <v>1783736.31</v>
      </c>
      <c r="H539" s="58" t="n">
        <v>1908711.03</v>
      </c>
      <c r="I539" s="58" t="n">
        <v>1437747.4</v>
      </c>
      <c r="J539" s="58" t="n"/>
      <c r="K539" s="58" t="n"/>
      <c r="L539" s="58" t="n">
        <v>0</v>
      </c>
      <c r="M539" s="58" t="n"/>
      <c r="N539" s="58" t="n"/>
      <c r="O539" s="58" t="n"/>
      <c r="P539" s="58" t="n"/>
      <c r="Q539" s="58" t="n"/>
      <c r="R539" s="58" t="n">
        <v>2957130.82</v>
      </c>
      <c r="S539" s="58" t="n">
        <v>309584.37</v>
      </c>
      <c r="T539" s="58" t="n">
        <v>592602.84</v>
      </c>
      <c r="U539" s="4" t="n">
        <f aca="false" ca="false" dt2D="false" dtr="false" t="normal">COUNTIF(F539:Q539, "&gt;0")</f>
        <v>4</v>
      </c>
      <c r="V539" s="4" t="n">
        <f aca="false" ca="false" dt2D="false" dtr="false" t="normal">COUNTIF(R539:T539, "&gt;0")</f>
        <v>3</v>
      </c>
      <c r="W539" s="4" t="n">
        <f aca="false" ca="false" dt2D="false" dtr="false" t="normal">+U539+V539</f>
        <v>7</v>
      </c>
    </row>
    <row customFormat="true" customHeight="true" ht="12.75" outlineLevel="0" r="540" s="0">
      <c r="A540" s="49" t="n">
        <f aca="false" ca="false" dt2D="false" dtr="false" t="normal">+A539+1</f>
        <v>516</v>
      </c>
      <c r="B540" s="49" t="n">
        <f aca="false" ca="false" dt2D="false" dtr="false" t="normal">+B539+1</f>
        <v>8</v>
      </c>
      <c r="C540" s="50" t="s">
        <v>222</v>
      </c>
      <c r="D540" s="49" t="s">
        <v>655</v>
      </c>
      <c r="E540" s="58" t="n">
        <f aca="false" ca="true" dt2D="false" dtr="false" t="normal">SUBTOTAL(9, F540:T540)</f>
        <v>11995371.27</v>
      </c>
      <c r="F540" s="58" t="n">
        <v>4414562.42</v>
      </c>
      <c r="G540" s="58" t="n">
        <v>1785281.55</v>
      </c>
      <c r="H540" s="58" t="n">
        <v>1910364.53</v>
      </c>
      <c r="I540" s="58" t="n">
        <v>1438992.91</v>
      </c>
      <c r="J540" s="58" t="n"/>
      <c r="K540" s="58" t="n"/>
      <c r="L540" s="58" t="n">
        <v>0</v>
      </c>
      <c r="M540" s="58" t="n"/>
      <c r="N540" s="58" t="n"/>
      <c r="O540" s="58" t="n"/>
      <c r="P540" s="58" t="n"/>
      <c r="Q540" s="58" t="n"/>
      <c r="R540" s="58" t="n">
        <v>1862028.58</v>
      </c>
      <c r="S540" s="58" t="n">
        <v>200086.16</v>
      </c>
      <c r="T540" s="58" t="n">
        <v>384055.12</v>
      </c>
      <c r="U540" s="4" t="n">
        <f aca="false" ca="false" dt2D="false" dtr="false" t="normal">COUNTIF(F540:Q540, "&gt;0")</f>
        <v>4</v>
      </c>
      <c r="V540" s="4" t="n">
        <f aca="false" ca="false" dt2D="false" dtr="false" t="normal">COUNTIF(R540:T540, "&gt;0")</f>
        <v>3</v>
      </c>
      <c r="W540" s="4" t="n">
        <f aca="false" ca="false" dt2D="false" dtr="false" t="normal">+U540+V540</f>
        <v>7</v>
      </c>
    </row>
    <row customFormat="true" customHeight="true" ht="12.75" outlineLevel="0" r="541" s="0">
      <c r="A541" s="49" t="n">
        <f aca="false" ca="false" dt2D="false" dtr="false" t="normal">+A540+1</f>
        <v>517</v>
      </c>
      <c r="B541" s="49" t="n">
        <f aca="false" ca="false" dt2D="false" dtr="false" t="normal">+B540+1</f>
        <v>9</v>
      </c>
      <c r="C541" s="50" t="s">
        <v>222</v>
      </c>
      <c r="D541" s="49" t="s">
        <v>656</v>
      </c>
      <c r="E541" s="58" t="n">
        <f aca="false" ca="true" dt2D="false" dtr="false" t="normal">SUBTOTAL(9, F541:T541)</f>
        <v>11974680.399999999</v>
      </c>
      <c r="F541" s="58" t="n">
        <v>4406947.72</v>
      </c>
      <c r="G541" s="58" t="n">
        <v>1782202.11</v>
      </c>
      <c r="H541" s="58" t="n">
        <v>1907069.33</v>
      </c>
      <c r="I541" s="58" t="n">
        <v>1436510.79</v>
      </c>
      <c r="J541" s="58" t="n"/>
      <c r="K541" s="58" t="n"/>
      <c r="L541" s="58" t="n">
        <v>0</v>
      </c>
      <c r="M541" s="58" t="n"/>
      <c r="N541" s="58" t="n"/>
      <c r="O541" s="58" t="n"/>
      <c r="P541" s="58" t="n"/>
      <c r="Q541" s="58" t="n"/>
      <c r="R541" s="58" t="n">
        <v>1858816.76</v>
      </c>
      <c r="S541" s="58" t="n">
        <v>199741.03</v>
      </c>
      <c r="T541" s="58" t="n">
        <v>383392.66</v>
      </c>
      <c r="U541" s="4" t="n">
        <f aca="false" ca="false" dt2D="false" dtr="false" t="normal">COUNTIF(F541:Q541, "&gt;0")</f>
        <v>4</v>
      </c>
      <c r="V541" s="4" t="n">
        <f aca="false" ca="false" dt2D="false" dtr="false" t="normal">COUNTIF(R541:T541, "&gt;0")</f>
        <v>3</v>
      </c>
      <c r="W541" s="4" t="n">
        <f aca="false" ca="false" dt2D="false" dtr="false" t="normal">+U541+V541</f>
        <v>7</v>
      </c>
    </row>
    <row customFormat="true" customHeight="true" ht="12.75" outlineLevel="0" r="542" s="0">
      <c r="A542" s="49" t="n">
        <f aca="false" ca="false" dt2D="false" dtr="false" t="normal">+A541+1</f>
        <v>518</v>
      </c>
      <c r="B542" s="49" t="n">
        <f aca="false" ca="false" dt2D="false" dtr="false" t="normal">+B541+1</f>
        <v>10</v>
      </c>
      <c r="C542" s="50" t="s">
        <v>423</v>
      </c>
      <c r="D542" s="49" t="s">
        <v>657</v>
      </c>
      <c r="E542" s="58" t="n">
        <f aca="false" ca="true" dt2D="false" dtr="false" t="normal">SUBTOTAL(9, F542:T542)</f>
        <v>2170854.9699999997</v>
      </c>
      <c r="F542" s="58" t="n">
        <v>930814.34</v>
      </c>
      <c r="G542" s="58" t="n">
        <v>332899.28</v>
      </c>
      <c r="H542" s="58" t="n">
        <v>127763.4</v>
      </c>
      <c r="I542" s="58" t="n">
        <v>502177.44</v>
      </c>
      <c r="J542" s="58" t="n"/>
      <c r="K542" s="58" t="n"/>
      <c r="L542" s="58" t="n">
        <v>0</v>
      </c>
      <c r="M542" s="58" t="n"/>
      <c r="N542" s="58" t="n"/>
      <c r="O542" s="58" t="n"/>
      <c r="P542" s="58" t="n"/>
      <c r="Q542" s="58" t="n"/>
      <c r="R542" s="58" t="n">
        <v>214081.57</v>
      </c>
      <c r="S542" s="58" t="n">
        <v>21708.55</v>
      </c>
      <c r="T542" s="58" t="n">
        <v>41410.39</v>
      </c>
      <c r="U542" s="4" t="n">
        <f aca="false" ca="false" dt2D="false" dtr="false" t="normal">COUNTIF(F542:Q542, "&gt;0")</f>
        <v>4</v>
      </c>
      <c r="V542" s="4" t="n">
        <f aca="false" ca="false" dt2D="false" dtr="false" t="normal">COUNTIF(R542:T542, "&gt;0")</f>
        <v>3</v>
      </c>
      <c r="W542" s="4" t="n">
        <f aca="false" ca="false" dt2D="false" dtr="false" t="normal">+U542+V542</f>
        <v>7</v>
      </c>
    </row>
    <row customFormat="true" customHeight="true" ht="12.75" outlineLevel="0" r="543" s="0">
      <c r="A543" s="49" t="n">
        <f aca="false" ca="false" dt2D="false" dtr="false" t="normal">+A542+1</f>
        <v>519</v>
      </c>
      <c r="B543" s="49" t="n">
        <f aca="false" ca="false" dt2D="false" dtr="false" t="normal">+B542+1</f>
        <v>11</v>
      </c>
      <c r="C543" s="50" t="s">
        <v>423</v>
      </c>
      <c r="D543" s="49" t="s">
        <v>658</v>
      </c>
      <c r="E543" s="58" t="n">
        <f aca="false" ca="true" dt2D="false" dtr="false" t="normal">SUBTOTAL(9, F543:T543)</f>
        <v>6916948.04</v>
      </c>
      <c r="F543" s="58" t="n">
        <v>2965833.51</v>
      </c>
      <c r="G543" s="58" t="n">
        <v>1060709.73</v>
      </c>
      <c r="H543" s="58" t="n">
        <v>407089.77</v>
      </c>
      <c r="I543" s="58" t="n">
        <v>1600077.06</v>
      </c>
      <c r="J543" s="58" t="n"/>
      <c r="K543" s="58" t="n"/>
      <c r="L543" s="58" t="n">
        <v>0</v>
      </c>
      <c r="M543" s="58" t="n"/>
      <c r="N543" s="58" t="n"/>
      <c r="O543" s="58" t="n"/>
      <c r="P543" s="58" t="n"/>
      <c r="Q543" s="58" t="n"/>
      <c r="R543" s="58" t="n">
        <v>682123.47</v>
      </c>
      <c r="S543" s="58" t="n">
        <v>69169.48</v>
      </c>
      <c r="T543" s="58" t="n">
        <v>131945.02</v>
      </c>
      <c r="U543" s="4" t="n">
        <f aca="false" ca="false" dt2D="false" dtr="false" t="normal">COUNTIF(F543:Q543, "&gt;0")</f>
        <v>4</v>
      </c>
      <c r="V543" s="4" t="n">
        <f aca="false" ca="false" dt2D="false" dtr="false" t="normal">COUNTIF(R543:T543, "&gt;0")</f>
        <v>3</v>
      </c>
      <c r="W543" s="4" t="n">
        <f aca="false" ca="false" dt2D="false" dtr="false" t="normal">+U543+V543</f>
        <v>7</v>
      </c>
    </row>
    <row customFormat="true" customHeight="true" ht="12.75" outlineLevel="0" r="544" s="0">
      <c r="A544" s="49" t="n">
        <f aca="false" ca="false" dt2D="false" dtr="false" t="normal">+A543+1</f>
        <v>520</v>
      </c>
      <c r="B544" s="49" t="n">
        <f aca="false" ca="false" dt2D="false" dtr="false" t="normal">+B543+1</f>
        <v>12</v>
      </c>
      <c r="C544" s="50" t="s">
        <v>423</v>
      </c>
      <c r="D544" s="49" t="s">
        <v>659</v>
      </c>
      <c r="E544" s="58" t="n">
        <f aca="false" ca="true" dt2D="false" dtr="false" t="normal">SUBTOTAL(9, F544:T544)</f>
        <v>7111059.4772499995</v>
      </c>
      <c r="F544" s="58" t="n">
        <v>2909463.77</v>
      </c>
      <c r="G544" s="58" t="n">
        <v>1040549.48</v>
      </c>
      <c r="H544" s="58" t="n">
        <v>399352.47</v>
      </c>
      <c r="I544" s="58" t="n">
        <v>1569665.4</v>
      </c>
      <c r="J544" s="58" t="n"/>
      <c r="K544" s="58" t="n"/>
      <c r="L544" s="58" t="n">
        <v>0</v>
      </c>
      <c r="M544" s="58" t="n"/>
      <c r="N544" s="58" t="n"/>
      <c r="O544" s="58" t="n"/>
      <c r="P544" s="58" t="n"/>
      <c r="Q544" s="58" t="n"/>
      <c r="R544" s="58" t="n">
        <v>660775.3481</v>
      </c>
      <c r="S544" s="58" t="n">
        <v>67066.14915</v>
      </c>
      <c r="T544" s="58" t="n">
        <v>464186.86</v>
      </c>
      <c r="U544" s="4" t="n">
        <f aca="false" ca="false" dt2D="false" dtr="false" t="normal">COUNTIF(F544:Q544, "&gt;0")</f>
        <v>4</v>
      </c>
      <c r="V544" s="4" t="n">
        <f aca="false" ca="false" dt2D="false" dtr="false" t="normal">COUNTIF(R544:T544, "&gt;0")</f>
        <v>3</v>
      </c>
      <c r="W544" s="4" t="n">
        <f aca="false" ca="false" dt2D="false" dtr="false" t="normal">+U544+V544</f>
        <v>7</v>
      </c>
    </row>
    <row customFormat="true" customHeight="true" ht="12.75" outlineLevel="0" r="545" s="0">
      <c r="A545" s="49" t="n">
        <f aca="false" ca="false" dt2D="false" dtr="false" t="normal">+A544+1</f>
        <v>521</v>
      </c>
      <c r="B545" s="49" t="n">
        <f aca="false" ca="false" dt2D="false" dtr="false" t="normal">+B544+1</f>
        <v>13</v>
      </c>
      <c r="C545" s="50" t="s">
        <v>227</v>
      </c>
      <c r="D545" s="49" t="s">
        <v>660</v>
      </c>
      <c r="E545" s="58" t="n">
        <f aca="false" ca="true" dt2D="false" dtr="false" t="normal">SUBTOTAL(9, F545:T545)</f>
        <v>8499222.690000001</v>
      </c>
      <c r="F545" s="58" t="n"/>
      <c r="G545" s="58" t="n"/>
      <c r="H545" s="58" t="n">
        <v>4432124.15</v>
      </c>
      <c r="I545" s="58" t="n">
        <v>2870185.11</v>
      </c>
      <c r="J545" s="58" t="n"/>
      <c r="K545" s="58" t="n"/>
      <c r="L545" s="58" t="n">
        <v>0</v>
      </c>
      <c r="M545" s="58" t="n"/>
      <c r="N545" s="58" t="n"/>
      <c r="O545" s="58" t="n"/>
      <c r="P545" s="58" t="n"/>
      <c r="Q545" s="58" t="n"/>
      <c r="R545" s="58" t="n">
        <v>952234.49</v>
      </c>
      <c r="S545" s="58" t="n">
        <v>84992.23</v>
      </c>
      <c r="T545" s="58" t="n">
        <v>159686.71</v>
      </c>
      <c r="U545" s="4" t="n">
        <f aca="false" ca="false" dt2D="false" dtr="false" t="normal">COUNTIF(F545:Q545, "&gt;0")</f>
        <v>2</v>
      </c>
      <c r="V545" s="4" t="n">
        <f aca="false" ca="false" dt2D="false" dtr="false" t="normal">COUNTIF(R545:T545, "&gt;0")</f>
        <v>3</v>
      </c>
      <c r="W545" s="4" t="n">
        <f aca="false" ca="false" dt2D="false" dtr="false" t="normal">+U545+V545</f>
        <v>5</v>
      </c>
    </row>
    <row customFormat="true" customHeight="true" ht="12.75" outlineLevel="0" r="546" s="0">
      <c r="A546" s="49" t="n">
        <f aca="false" ca="false" dt2D="false" dtr="false" t="normal">+A545+1</f>
        <v>522</v>
      </c>
      <c r="B546" s="49" t="n">
        <f aca="false" ca="false" dt2D="false" dtr="false" t="normal">+B545+1</f>
        <v>14</v>
      </c>
      <c r="C546" s="50" t="s">
        <v>227</v>
      </c>
      <c r="D546" s="49" t="s">
        <v>661</v>
      </c>
      <c r="E546" s="58" t="n">
        <f aca="false" ca="true" dt2D="false" dtr="false" t="normal">SUBTOTAL(9, F546:T546)</f>
        <v>11453111.07</v>
      </c>
      <c r="F546" s="58" t="n">
        <v>6933025.29</v>
      </c>
      <c r="G546" s="58" t="n">
        <v>3194481.79</v>
      </c>
      <c r="H546" s="58" t="n"/>
      <c r="I546" s="58" t="n"/>
      <c r="J546" s="58" t="n"/>
      <c r="K546" s="58" t="n"/>
      <c r="L546" s="58" t="n">
        <v>0</v>
      </c>
      <c r="M546" s="58" t="n"/>
      <c r="N546" s="58" t="n"/>
      <c r="O546" s="58" t="n"/>
      <c r="P546" s="58" t="n"/>
      <c r="Q546" s="58" t="n"/>
      <c r="R546" s="58" t="n">
        <v>989604.81</v>
      </c>
      <c r="S546" s="58" t="n">
        <v>114531.11</v>
      </c>
      <c r="T546" s="58" t="n">
        <v>221468.07</v>
      </c>
      <c r="U546" s="4" t="n">
        <f aca="false" ca="false" dt2D="false" dtr="false" t="normal">COUNTIF(F546:Q546, "&gt;0")</f>
        <v>2</v>
      </c>
      <c r="V546" s="4" t="n">
        <f aca="false" ca="false" dt2D="false" dtr="false" t="normal">COUNTIF(R546:T546, "&gt;0")</f>
        <v>3</v>
      </c>
      <c r="W546" s="4" t="n">
        <f aca="false" ca="false" dt2D="false" dtr="false" t="normal">+U546+V546</f>
        <v>5</v>
      </c>
    </row>
    <row customFormat="true" customHeight="true" ht="12.75" outlineLevel="0" r="547" s="0">
      <c r="A547" s="49" t="n">
        <f aca="false" ca="false" dt2D="false" dtr="false" t="normal">+A546+1</f>
        <v>523</v>
      </c>
      <c r="B547" s="49" t="n">
        <f aca="false" ca="false" dt2D="false" dtr="false" t="normal">+B546+1</f>
        <v>15</v>
      </c>
      <c r="C547" s="50" t="s">
        <v>54</v>
      </c>
      <c r="D547" s="50" t="s">
        <v>662</v>
      </c>
      <c r="E547" s="58" t="n">
        <f aca="false" ca="true" dt2D="false" dtr="false" t="normal">SUBTOTAL(9, F547:T547)</f>
        <v>30969994.51</v>
      </c>
      <c r="F547" s="58" t="n">
        <v>12091543.06</v>
      </c>
      <c r="G547" s="58" t="n">
        <v>5824889.31</v>
      </c>
      <c r="H547" s="58" t="n"/>
      <c r="I547" s="58" t="n">
        <v>3440696.39</v>
      </c>
      <c r="J547" s="58" t="n"/>
      <c r="K547" s="58" t="n"/>
      <c r="L547" s="58" t="n">
        <v>0</v>
      </c>
      <c r="M547" s="58" t="n"/>
      <c r="N547" s="58" t="n"/>
      <c r="O547" s="58" t="n"/>
      <c r="P547" s="58" t="n"/>
      <c r="Q547" s="58" t="n"/>
      <c r="R547" s="58" t="n">
        <v>7365260.4</v>
      </c>
      <c r="S547" s="58" t="n">
        <v>771250.54</v>
      </c>
      <c r="T547" s="58" t="n">
        <v>1476354.81</v>
      </c>
      <c r="U547" s="4" t="n">
        <f aca="false" ca="false" dt2D="false" dtr="false" t="normal">COUNTIF(F547:Q547, "&gt;0")</f>
        <v>3</v>
      </c>
      <c r="V547" s="4" t="n">
        <f aca="false" ca="false" dt2D="false" dtr="false" t="normal">COUNTIF(R547:T547, "&gt;0")</f>
        <v>3</v>
      </c>
      <c r="W547" s="4" t="n">
        <f aca="false" ca="false" dt2D="false" dtr="false" t="normal">+U547+V547</f>
        <v>6</v>
      </c>
    </row>
    <row customFormat="true" customHeight="true" ht="12.75" outlineLevel="0" r="548" s="0">
      <c r="A548" s="49" t="n">
        <f aca="false" ca="false" dt2D="false" dtr="false" t="normal">+A547+1</f>
        <v>524</v>
      </c>
      <c r="B548" s="49" t="n">
        <f aca="false" ca="false" dt2D="false" dtr="false" t="normal">+B547+1</f>
        <v>16</v>
      </c>
      <c r="C548" s="50" t="s">
        <v>54</v>
      </c>
      <c r="D548" s="50" t="s">
        <v>663</v>
      </c>
      <c r="E548" s="58" t="n">
        <f aca="false" ca="true" dt2D="false" dtr="false" t="normal">SUBTOTAL(9, F548:T548)</f>
        <v>16782380.9912</v>
      </c>
      <c r="F548" s="58" t="n">
        <v>8162852.7</v>
      </c>
      <c r="G548" s="58" t="n">
        <v>3932311.47</v>
      </c>
      <c r="H548" s="58" t="n"/>
      <c r="I548" s="58" t="n">
        <v>2322772.01</v>
      </c>
      <c r="J548" s="58" t="n"/>
      <c r="K548" s="58" t="n"/>
      <c r="L548" s="58" t="n">
        <v>0</v>
      </c>
      <c r="M548" s="58" t="n"/>
      <c r="N548" s="58" t="n"/>
      <c r="O548" s="58" t="n"/>
      <c r="P548" s="58" t="n"/>
      <c r="Q548" s="58" t="n"/>
      <c r="R548" s="58" t="n">
        <v>1238390.58816</v>
      </c>
      <c r="S548" s="58" t="n">
        <v>129385.16304</v>
      </c>
      <c r="T548" s="58" t="n">
        <v>996669.06</v>
      </c>
      <c r="U548" s="4" t="n">
        <f aca="false" ca="false" dt2D="false" dtr="false" t="normal">COUNTIF(F548:Q548, "&gt;0")</f>
        <v>3</v>
      </c>
      <c r="V548" s="4" t="n">
        <f aca="false" ca="false" dt2D="false" dtr="false" t="normal">COUNTIF(R548:T548, "&gt;0")</f>
        <v>3</v>
      </c>
      <c r="W548" s="4" t="n">
        <f aca="false" ca="false" dt2D="false" dtr="false" t="normal">+U548+V548</f>
        <v>6</v>
      </c>
    </row>
    <row customFormat="true" customHeight="true" ht="12.75" outlineLevel="0" r="549" s="0">
      <c r="A549" s="49" t="n">
        <f aca="false" ca="false" dt2D="false" dtr="false" t="normal">+A548+1</f>
        <v>525</v>
      </c>
      <c r="B549" s="49" t="n">
        <f aca="false" ca="false" dt2D="false" dtr="false" t="normal">+B548+1</f>
        <v>17</v>
      </c>
      <c r="C549" s="50" t="s">
        <v>54</v>
      </c>
      <c r="D549" s="50" t="s">
        <v>664</v>
      </c>
      <c r="E549" s="58" t="n">
        <f aca="false" ca="true" dt2D="false" dtr="false" t="normal">SUBTOTAL(9, F549:T549)</f>
        <v>16710232.6847</v>
      </c>
      <c r="F549" s="58" t="n">
        <v>8127760.18</v>
      </c>
      <c r="G549" s="58" t="n">
        <v>3915406.26</v>
      </c>
      <c r="H549" s="58" t="n"/>
      <c r="I549" s="58" t="n">
        <v>2312786.3</v>
      </c>
      <c r="J549" s="58" t="n"/>
      <c r="K549" s="58" t="n"/>
      <c r="L549" s="58" t="n">
        <v>0</v>
      </c>
      <c r="M549" s="58" t="n"/>
      <c r="N549" s="58" t="n"/>
      <c r="O549" s="58" t="n"/>
      <c r="P549" s="58" t="n"/>
      <c r="Q549" s="58" t="n"/>
      <c r="R549" s="58" t="n">
        <v>1233066.68496</v>
      </c>
      <c r="S549" s="58" t="n">
        <v>128828.92974</v>
      </c>
      <c r="T549" s="58" t="n">
        <v>992384.33</v>
      </c>
      <c r="U549" s="4" t="n">
        <f aca="false" ca="false" dt2D="false" dtr="false" t="normal">COUNTIF(F549:Q549, "&gt;0")</f>
        <v>3</v>
      </c>
      <c r="V549" s="4" t="n">
        <f aca="false" ca="false" dt2D="false" dtr="false" t="normal">COUNTIF(R549:T549, "&gt;0")</f>
        <v>3</v>
      </c>
      <c r="W549" s="4" t="n">
        <f aca="false" ca="false" dt2D="false" dtr="false" t="normal">+U549+V549</f>
        <v>6</v>
      </c>
    </row>
    <row customFormat="true" customHeight="true" ht="12.75" outlineLevel="0" r="550" s="0">
      <c r="A550" s="49" t="n">
        <f aca="false" ca="false" dt2D="false" dtr="false" t="normal">+A549+1</f>
        <v>526</v>
      </c>
      <c r="B550" s="49" t="n">
        <f aca="false" ca="false" dt2D="false" dtr="false" t="normal">+B549+1</f>
        <v>18</v>
      </c>
      <c r="C550" s="50" t="s">
        <v>54</v>
      </c>
      <c r="D550" s="50" t="s">
        <v>665</v>
      </c>
      <c r="E550" s="58" t="n">
        <f aca="false" ca="true" dt2D="false" dtr="false" t="normal">SUBTOTAL(9, F550:T550)</f>
        <v>16727410.857199999</v>
      </c>
      <c r="F550" s="58" t="n">
        <v>8136115.54</v>
      </c>
      <c r="G550" s="58" t="n">
        <v>3919431.32</v>
      </c>
      <c r="H550" s="58" t="n"/>
      <c r="I550" s="58" t="n">
        <v>2315163.85</v>
      </c>
      <c r="J550" s="58" t="n"/>
      <c r="K550" s="58" t="n"/>
      <c r="L550" s="58" t="n">
        <v>0</v>
      </c>
      <c r="M550" s="58" t="n"/>
      <c r="N550" s="58" t="n"/>
      <c r="O550" s="58" t="n"/>
      <c r="P550" s="58" t="n"/>
      <c r="Q550" s="58" t="n"/>
      <c r="R550" s="58" t="n">
        <v>1234334.28096</v>
      </c>
      <c r="S550" s="58" t="n">
        <v>128961.36624</v>
      </c>
      <c r="T550" s="58" t="n">
        <v>993404.5</v>
      </c>
      <c r="U550" s="4" t="n">
        <f aca="false" ca="false" dt2D="false" dtr="false" t="normal">COUNTIF(F550:Q550, "&gt;0")</f>
        <v>3</v>
      </c>
      <c r="V550" s="4" t="n">
        <f aca="false" ca="false" dt2D="false" dtr="false" t="normal">COUNTIF(R550:T550, "&gt;0")</f>
        <v>3</v>
      </c>
      <c r="W550" s="4" t="n">
        <f aca="false" ca="false" dt2D="false" dtr="false" t="normal">+U550+V550</f>
        <v>6</v>
      </c>
    </row>
    <row customFormat="true" customHeight="true" ht="12.75" outlineLevel="0" r="551" s="0">
      <c r="A551" s="49" t="n">
        <f aca="false" ca="false" dt2D="false" dtr="false" t="normal">+A550+1</f>
        <v>527</v>
      </c>
      <c r="B551" s="49" t="n">
        <f aca="false" ca="false" dt2D="false" dtr="false" t="normal">+B550+1</f>
        <v>19</v>
      </c>
      <c r="C551" s="50" t="s">
        <v>54</v>
      </c>
      <c r="D551" s="50" t="s">
        <v>666</v>
      </c>
      <c r="E551" s="58" t="n">
        <f aca="false" ca="true" dt2D="false" dtr="false" t="normal">SUBTOTAL(9, F551:T551)</f>
        <v>17018752.5484</v>
      </c>
      <c r="F551" s="58" t="n">
        <v>8277822.45</v>
      </c>
      <c r="G551" s="58" t="n">
        <v>3987696.14</v>
      </c>
      <c r="H551" s="58" t="n"/>
      <c r="I551" s="58" t="n">
        <v>2355487.11</v>
      </c>
      <c r="J551" s="58" t="n"/>
      <c r="K551" s="58" t="n"/>
      <c r="L551" s="58" t="n">
        <v>0</v>
      </c>
      <c r="M551" s="58" t="n"/>
      <c r="N551" s="58" t="n"/>
      <c r="O551" s="58" t="n"/>
      <c r="P551" s="58" t="n"/>
      <c r="Q551" s="58" t="n"/>
      <c r="R551" s="58" t="n">
        <v>1255832.70912</v>
      </c>
      <c r="S551" s="58" t="n">
        <v>131207.48928</v>
      </c>
      <c r="T551" s="58" t="n">
        <v>1010706.65</v>
      </c>
      <c r="U551" s="4" t="n">
        <f aca="false" ca="false" dt2D="false" dtr="false" t="normal">COUNTIF(F551:Q551, "&gt;0")</f>
        <v>3</v>
      </c>
      <c r="V551" s="4" t="n">
        <f aca="false" ca="false" dt2D="false" dtr="false" t="normal">COUNTIF(R551:T551, "&gt;0")</f>
        <v>3</v>
      </c>
      <c r="W551" s="4" t="n">
        <f aca="false" ca="false" dt2D="false" dtr="false" t="normal">+U551+V551</f>
        <v>6</v>
      </c>
    </row>
    <row customFormat="true" customHeight="true" ht="12.75" outlineLevel="0" r="552" s="0">
      <c r="A552" s="49" t="n">
        <f aca="false" ca="false" dt2D="false" dtr="false" t="normal">+A551+1</f>
        <v>528</v>
      </c>
      <c r="B552" s="49" t="n">
        <f aca="false" ca="false" dt2D="false" dtr="false" t="normal">+B551+1</f>
        <v>20</v>
      </c>
      <c r="C552" s="50" t="s">
        <v>54</v>
      </c>
      <c r="D552" s="50" t="s">
        <v>667</v>
      </c>
      <c r="E552" s="58" t="n">
        <f aca="false" ca="true" dt2D="false" dtr="false" t="normal">SUBTOTAL(9, F552:T552)</f>
        <v>16650452.661600001</v>
      </c>
      <c r="F552" s="58" t="n">
        <v>8098683.53</v>
      </c>
      <c r="G552" s="58" t="n">
        <v>3901399.09</v>
      </c>
      <c r="H552" s="58" t="n"/>
      <c r="I552" s="58" t="n">
        <v>2304512.42</v>
      </c>
      <c r="J552" s="58" t="n"/>
      <c r="K552" s="58" t="n"/>
      <c r="L552" s="58" t="n">
        <v>0</v>
      </c>
      <c r="M552" s="58" t="n"/>
      <c r="N552" s="58" t="n"/>
      <c r="O552" s="58" t="n"/>
      <c r="P552" s="58" t="n"/>
      <c r="Q552" s="58" t="n"/>
      <c r="R552" s="58" t="n">
        <v>1228655.45088</v>
      </c>
      <c r="S552" s="58" t="n">
        <v>128368.05072</v>
      </c>
      <c r="T552" s="58" t="n">
        <v>988834.12</v>
      </c>
      <c r="U552" s="4" t="n">
        <f aca="false" ca="false" dt2D="false" dtr="false" t="normal">COUNTIF(F552:Q552, "&gt;0")</f>
        <v>3</v>
      </c>
      <c r="V552" s="4" t="n">
        <f aca="false" ca="false" dt2D="false" dtr="false" t="normal">COUNTIF(R552:T552, "&gt;0")</f>
        <v>3</v>
      </c>
      <c r="W552" s="4" t="n">
        <f aca="false" ca="false" dt2D="false" dtr="false" t="normal">+U552+V552</f>
        <v>6</v>
      </c>
    </row>
    <row customFormat="true" customHeight="true" ht="12.75" outlineLevel="0" r="553" s="0">
      <c r="A553" s="49" t="n">
        <f aca="false" ca="false" dt2D="false" dtr="false" t="normal">+A552+1</f>
        <v>529</v>
      </c>
      <c r="B553" s="49" t="n">
        <f aca="false" ca="false" dt2D="false" dtr="false" t="normal">+B552+1</f>
        <v>21</v>
      </c>
      <c r="C553" s="50" t="s">
        <v>54</v>
      </c>
      <c r="D553" s="50" t="s">
        <v>668</v>
      </c>
      <c r="E553" s="58" t="n">
        <f aca="false" ca="true" dt2D="false" dtr="false" t="normal">SUBTOTAL(9, F553:T553)</f>
        <v>16748711.7875</v>
      </c>
      <c r="F553" s="58" t="n">
        <v>8146476.19</v>
      </c>
      <c r="G553" s="58" t="n">
        <v>3924422.38</v>
      </c>
      <c r="H553" s="58" t="n"/>
      <c r="I553" s="58" t="n">
        <v>2318112.01</v>
      </c>
      <c r="J553" s="58" t="n"/>
      <c r="K553" s="58" t="n"/>
      <c r="L553" s="58" t="n">
        <v>0</v>
      </c>
      <c r="M553" s="58" t="n"/>
      <c r="N553" s="58" t="n"/>
      <c r="O553" s="58" t="n"/>
      <c r="P553" s="58" t="n"/>
      <c r="Q553" s="58" t="n"/>
      <c r="R553" s="58" t="n">
        <v>1235906.1</v>
      </c>
      <c r="S553" s="58" t="n">
        <v>129125.5875</v>
      </c>
      <c r="T553" s="58" t="n">
        <v>994669.52</v>
      </c>
      <c r="U553" s="4" t="n">
        <f aca="false" ca="false" dt2D="false" dtr="false" t="normal">COUNTIF(F553:Q553, "&gt;0")</f>
        <v>3</v>
      </c>
      <c r="V553" s="4" t="n">
        <f aca="false" ca="false" dt2D="false" dtr="false" t="normal">COUNTIF(R553:T553, "&gt;0")</f>
        <v>3</v>
      </c>
      <c r="W553" s="4" t="n">
        <f aca="false" ca="false" dt2D="false" dtr="false" t="normal">+U553+V553</f>
        <v>6</v>
      </c>
    </row>
    <row customFormat="true" customHeight="true" ht="12.75" outlineLevel="0" r="554" s="0">
      <c r="A554" s="49" t="n">
        <f aca="false" ca="false" dt2D="false" dtr="false" t="normal">+A553+1</f>
        <v>530</v>
      </c>
      <c r="B554" s="49" t="n">
        <f aca="false" ca="false" dt2D="false" dtr="false" t="normal">+B553+1</f>
        <v>22</v>
      </c>
      <c r="C554" s="50" t="s">
        <v>54</v>
      </c>
      <c r="D554" s="50" t="s">
        <v>669</v>
      </c>
      <c r="E554" s="58" t="n">
        <f aca="false" ca="true" dt2D="false" dtr="false" t="normal">SUBTOTAL(9, F554:T554)</f>
        <v>16490012.8133</v>
      </c>
      <c r="F554" s="58" t="n">
        <v>8201955.78</v>
      </c>
      <c r="G554" s="58" t="n">
        <v>3951148.7</v>
      </c>
      <c r="H554" s="58" t="n"/>
      <c r="I554" s="58" t="n">
        <v>2333898.95</v>
      </c>
      <c r="J554" s="58" t="n"/>
      <c r="K554" s="58" t="n"/>
      <c r="L554" s="58" t="n">
        <v>0</v>
      </c>
      <c r="M554" s="58" t="n"/>
      <c r="N554" s="58" t="n"/>
      <c r="O554" s="58" t="n"/>
      <c r="P554" s="58" t="n"/>
      <c r="Q554" s="58" t="n"/>
      <c r="R554" s="58" t="n">
        <v>1244322.93744</v>
      </c>
      <c r="S554" s="58" t="n">
        <v>130004.96586</v>
      </c>
      <c r="T554" s="58" t="n">
        <v>628681.48</v>
      </c>
      <c r="U554" s="4" t="n">
        <f aca="false" ca="false" dt2D="false" dtr="false" t="normal">COUNTIF(F554:Q554, "&gt;0")</f>
        <v>3</v>
      </c>
      <c r="V554" s="4" t="n">
        <f aca="false" ca="false" dt2D="false" dtr="false" t="normal">COUNTIF(R554:T554, "&gt;0")</f>
        <v>3</v>
      </c>
      <c r="W554" s="4" t="n">
        <f aca="false" ca="false" dt2D="false" dtr="false" t="normal">+U554+V554</f>
        <v>6</v>
      </c>
    </row>
    <row customFormat="true" customHeight="true" ht="12.75" outlineLevel="0" r="555" s="0">
      <c r="A555" s="49" t="n">
        <f aca="false" ca="false" dt2D="false" dtr="false" t="normal">+A554+1</f>
        <v>531</v>
      </c>
      <c r="B555" s="49" t="n">
        <f aca="false" ca="false" dt2D="false" dtr="false" t="normal">+B554+1</f>
        <v>23</v>
      </c>
      <c r="C555" s="50" t="s">
        <v>59</v>
      </c>
      <c r="D555" s="50" t="s">
        <v>670</v>
      </c>
      <c r="E555" s="58" t="n">
        <f aca="false" ca="true" dt2D="false" dtr="false" t="normal">SUBTOTAL(9, F555:T555)</f>
        <v>22363787.3</v>
      </c>
      <c r="F555" s="58" t="n"/>
      <c r="G555" s="58" t="n">
        <v>9708256.19</v>
      </c>
      <c r="H555" s="58" t="n">
        <v>5928823.14</v>
      </c>
      <c r="I555" s="58" t="n"/>
      <c r="J555" s="58" t="n"/>
      <c r="K555" s="58" t="n"/>
      <c r="L555" s="58" t="n">
        <v>0</v>
      </c>
      <c r="M555" s="58" t="n"/>
      <c r="N555" s="58" t="n"/>
      <c r="O555" s="58" t="n"/>
      <c r="P555" s="58" t="n"/>
      <c r="Q555" s="58" t="n"/>
      <c r="R555" s="58" t="n">
        <v>5212643.53</v>
      </c>
      <c r="S555" s="58" t="n">
        <v>521264.35</v>
      </c>
      <c r="T555" s="58" t="n">
        <v>992800.09</v>
      </c>
      <c r="U555" s="4" t="n">
        <f aca="false" ca="false" dt2D="false" dtr="false" t="normal">COUNTIF(F555:Q555, "&gt;0")</f>
        <v>2</v>
      </c>
      <c r="V555" s="4" t="n">
        <f aca="false" ca="false" dt2D="false" dtr="false" t="normal">COUNTIF(R555:T555, "&gt;0")</f>
        <v>3</v>
      </c>
      <c r="W555" s="4" t="n">
        <f aca="false" ca="false" dt2D="false" dtr="false" t="normal">+U555+V555</f>
        <v>5</v>
      </c>
    </row>
    <row customFormat="true" customHeight="true" ht="12.75" outlineLevel="0" r="556" s="0">
      <c r="A556" s="49" t="n">
        <f aca="false" ca="false" dt2D="false" dtr="false" t="normal">+A555+1</f>
        <v>532</v>
      </c>
      <c r="B556" s="49" t="n">
        <f aca="false" ca="false" dt2D="false" dtr="false" t="normal">+B555+1</f>
        <v>24</v>
      </c>
      <c r="C556" s="50" t="s">
        <v>59</v>
      </c>
      <c r="D556" s="50" t="s">
        <v>671</v>
      </c>
      <c r="E556" s="58" t="n">
        <f aca="false" ca="true" dt2D="false" dtr="false" t="normal">SUBTOTAL(9, F556:T556)</f>
        <v>30236323.52</v>
      </c>
      <c r="F556" s="58" t="n"/>
      <c r="G556" s="58" t="n"/>
      <c r="H556" s="58" t="n"/>
      <c r="I556" s="58" t="n"/>
      <c r="J556" s="58" t="n"/>
      <c r="K556" s="58" t="n"/>
      <c r="L556" s="58" t="n">
        <v>0</v>
      </c>
      <c r="M556" s="58" t="n"/>
      <c r="N556" s="58" t="n"/>
      <c r="O556" s="58" t="n"/>
      <c r="P556" s="58" t="n">
        <v>23992152.37</v>
      </c>
      <c r="Q556" s="58" t="n"/>
      <c r="R556" s="58" t="n">
        <v>4878539.98</v>
      </c>
      <c r="S556" s="58" t="n">
        <v>471375.59</v>
      </c>
      <c r="T556" s="58" t="n">
        <v>894255.58</v>
      </c>
      <c r="U556" s="4" t="n">
        <f aca="false" ca="false" dt2D="false" dtr="false" t="normal">COUNTIF(F556:Q556, "&gt;0")</f>
        <v>1</v>
      </c>
      <c r="V556" s="4" t="n">
        <f aca="false" ca="false" dt2D="false" dtr="false" t="normal">COUNTIF(R556:T556, "&gt;0")</f>
        <v>3</v>
      </c>
      <c r="W556" s="4" t="n">
        <f aca="false" ca="false" dt2D="false" dtr="false" t="normal">+U556+V556</f>
        <v>4</v>
      </c>
    </row>
    <row customFormat="true" customHeight="true" ht="12.75" outlineLevel="0" r="557" s="0">
      <c r="A557" s="49" t="n">
        <f aca="false" ca="false" dt2D="false" dtr="false" t="normal">+A556+1</f>
        <v>533</v>
      </c>
      <c r="B557" s="49" t="n">
        <f aca="false" ca="false" dt2D="false" dtr="false" t="normal">+B556+1</f>
        <v>25</v>
      </c>
      <c r="C557" s="50" t="s">
        <v>59</v>
      </c>
      <c r="D557" s="49" t="s">
        <v>672</v>
      </c>
      <c r="E557" s="58" t="n">
        <f aca="false" ca="true" dt2D="false" dtr="false" t="normal">SUBTOTAL(9, F557:T557)</f>
        <v>14122140.76</v>
      </c>
      <c r="F557" s="58" t="n"/>
      <c r="G557" s="58" t="n"/>
      <c r="H557" s="58" t="n"/>
      <c r="I557" s="58" t="n"/>
      <c r="J557" s="58" t="n"/>
      <c r="K557" s="58" t="n"/>
      <c r="L557" s="58" t="n">
        <v>0</v>
      </c>
      <c r="M557" s="58" t="n"/>
      <c r="N557" s="58" t="n"/>
      <c r="O557" s="58" t="n"/>
      <c r="P557" s="58" t="n"/>
      <c r="Q557" s="58" t="n">
        <v>12299734.98</v>
      </c>
      <c r="R557" s="58" t="n">
        <v>1412214.08</v>
      </c>
      <c r="S557" s="58" t="n">
        <v>141221.41</v>
      </c>
      <c r="T557" s="58" t="n">
        <v>268970.29</v>
      </c>
      <c r="U557" s="4" t="n">
        <f aca="false" ca="false" dt2D="false" dtr="false" t="normal">COUNTIF(F557:Q557, "&gt;0")</f>
        <v>1</v>
      </c>
      <c r="V557" s="4" t="n">
        <f aca="false" ca="false" dt2D="false" dtr="false" t="normal">COUNTIF(R557:T557, "&gt;0")</f>
        <v>3</v>
      </c>
      <c r="W557" s="4" t="n">
        <f aca="false" ca="false" dt2D="false" dtr="false" t="normal">+U557+V557</f>
        <v>4</v>
      </c>
    </row>
    <row customFormat="true" customHeight="true" ht="12.75" outlineLevel="0" r="558" s="0">
      <c r="A558" s="49" t="n">
        <f aca="false" ca="false" dt2D="false" dtr="false" t="normal">+A557+1</f>
        <v>534</v>
      </c>
      <c r="B558" s="49" t="n">
        <f aca="false" ca="false" dt2D="false" dtr="false" t="normal">+B557+1</f>
        <v>26</v>
      </c>
      <c r="C558" s="50" t="s">
        <v>59</v>
      </c>
      <c r="D558" s="49" t="s">
        <v>673</v>
      </c>
      <c r="E558" s="58" t="n">
        <f aca="false" ca="true" dt2D="false" dtr="false" t="normal">SUBTOTAL(9, F558:T558)</f>
        <v>5113172.380000001</v>
      </c>
      <c r="F558" s="58" t="n"/>
      <c r="G558" s="58" t="n"/>
      <c r="H558" s="58" t="n"/>
      <c r="I558" s="58" t="n"/>
      <c r="J558" s="58" t="n"/>
      <c r="K558" s="58" t="n"/>
      <c r="L558" s="58" t="n">
        <v>0</v>
      </c>
      <c r="M558" s="58" t="n"/>
      <c r="N558" s="58" t="n"/>
      <c r="O558" s="58" t="n"/>
      <c r="P558" s="58" t="n">
        <v>4453337.94</v>
      </c>
      <c r="Q558" s="58" t="n"/>
      <c r="R558" s="58" t="n">
        <v>511317.24</v>
      </c>
      <c r="S558" s="58" t="n">
        <v>51131.72</v>
      </c>
      <c r="T558" s="58" t="n">
        <v>97385.48</v>
      </c>
      <c r="U558" s="4" t="n">
        <f aca="false" ca="false" dt2D="false" dtr="false" t="normal">COUNTIF(F558:Q558, "&gt;0")</f>
        <v>1</v>
      </c>
      <c r="V558" s="4" t="n">
        <f aca="false" ca="false" dt2D="false" dtr="false" t="normal">COUNTIF(R558:T558, "&gt;0")</f>
        <v>3</v>
      </c>
      <c r="W558" s="4" t="n">
        <f aca="false" ca="false" dt2D="false" dtr="false" t="normal">+U558+V558</f>
        <v>4</v>
      </c>
    </row>
    <row customFormat="true" customHeight="true" ht="12.75" outlineLevel="0" r="559" s="0">
      <c r="A559" s="49" t="n">
        <f aca="false" ca="false" dt2D="false" dtr="false" t="normal">+A558+1</f>
        <v>535</v>
      </c>
      <c r="B559" s="49" t="n">
        <f aca="false" ca="false" dt2D="false" dtr="false" t="normal">+B558+1</f>
        <v>27</v>
      </c>
      <c r="C559" s="50" t="s">
        <v>68</v>
      </c>
      <c r="D559" s="49" t="s">
        <v>674</v>
      </c>
      <c r="E559" s="58" t="n">
        <f aca="false" ca="true" dt2D="false" dtr="false" t="normal">SUBTOTAL(9, F559:T559)</f>
        <v>8367669.639999999</v>
      </c>
      <c r="F559" s="58" t="n"/>
      <c r="G559" s="58" t="n"/>
      <c r="H559" s="58" t="n">
        <v>4615119.66</v>
      </c>
      <c r="I559" s="58" t="n"/>
      <c r="J559" s="58" t="n"/>
      <c r="K559" s="58" t="n"/>
      <c r="L559" s="58" t="n">
        <v>0</v>
      </c>
      <c r="M559" s="58" t="n"/>
      <c r="N559" s="58" t="n"/>
      <c r="O559" s="58" t="n"/>
      <c r="P559" s="58" t="n"/>
      <c r="Q559" s="58" t="n"/>
      <c r="R559" s="58" t="n">
        <v>2845732.19</v>
      </c>
      <c r="S559" s="58" t="n">
        <v>310304.77</v>
      </c>
      <c r="T559" s="58" t="n">
        <v>596513.02</v>
      </c>
      <c r="U559" s="4" t="n">
        <f aca="false" ca="false" dt2D="false" dtr="false" t="normal">COUNTIF(F559:Q559, "&gt;0")</f>
        <v>1</v>
      </c>
      <c r="V559" s="4" t="n">
        <f aca="false" ca="false" dt2D="false" dtr="false" t="normal">COUNTIF(R559:T559, "&gt;0")</f>
        <v>3</v>
      </c>
      <c r="W559" s="4" t="n">
        <f aca="false" ca="false" dt2D="false" dtr="false" t="normal">+U559+V559</f>
        <v>4</v>
      </c>
    </row>
    <row customFormat="true" customHeight="true" ht="12.75" outlineLevel="0" r="560" s="0">
      <c r="A560" s="49" t="n">
        <f aca="false" ca="false" dt2D="false" dtr="false" t="normal">+A559+1</f>
        <v>536</v>
      </c>
      <c r="B560" s="49" t="n">
        <f aca="false" ca="false" dt2D="false" dtr="false" t="normal">+B559+1</f>
        <v>28</v>
      </c>
      <c r="C560" s="50" t="s">
        <v>68</v>
      </c>
      <c r="D560" s="49" t="s">
        <v>675</v>
      </c>
      <c r="E560" s="58" t="n">
        <f aca="false" ca="true" dt2D="false" dtr="false" t="normal">SUBTOTAL(9, F560:T560)</f>
        <v>9817661.36</v>
      </c>
      <c r="F560" s="58" t="n">
        <v>8742882.7</v>
      </c>
      <c r="G560" s="58" t="n"/>
      <c r="H560" s="58" t="n"/>
      <c r="I560" s="58" t="n"/>
      <c r="J560" s="58" t="n"/>
      <c r="K560" s="58" t="n"/>
      <c r="L560" s="58" t="n">
        <v>0</v>
      </c>
      <c r="M560" s="58" t="n"/>
      <c r="N560" s="58" t="n"/>
      <c r="O560" s="58" t="n"/>
      <c r="P560" s="58" t="n"/>
      <c r="Q560" s="58" t="n"/>
      <c r="R560" s="58" t="n">
        <v>785412.91</v>
      </c>
      <c r="S560" s="58" t="n">
        <v>98176.61</v>
      </c>
      <c r="T560" s="58" t="n">
        <v>191189.14</v>
      </c>
      <c r="U560" s="4" t="n">
        <f aca="false" ca="false" dt2D="false" dtr="false" t="normal">COUNTIF(F560:Q560, "&gt;0")</f>
        <v>1</v>
      </c>
      <c r="V560" s="4" t="n">
        <f aca="false" ca="false" dt2D="false" dtr="false" t="normal">COUNTIF(R560:T560, "&gt;0")</f>
        <v>3</v>
      </c>
      <c r="W560" s="4" t="n">
        <f aca="false" ca="false" dt2D="false" dtr="false" t="normal">+U560+V560</f>
        <v>4</v>
      </c>
    </row>
    <row customFormat="true" customHeight="true" ht="12.75" outlineLevel="0" r="561" s="0">
      <c r="A561" s="49" t="n">
        <f aca="false" ca="false" dt2D="false" dtr="false" t="normal">+A560+1</f>
        <v>537</v>
      </c>
      <c r="B561" s="49" t="n">
        <f aca="false" ca="false" dt2D="false" dtr="false" t="normal">+B560+1</f>
        <v>29</v>
      </c>
      <c r="C561" s="50" t="s">
        <v>68</v>
      </c>
      <c r="D561" s="49" t="s">
        <v>676</v>
      </c>
      <c r="E561" s="58" t="n">
        <f aca="false" ca="true" dt2D="false" dtr="false" t="normal">SUBTOTAL(9, F561:T561)</f>
        <v>22716028.14</v>
      </c>
      <c r="F561" s="58" t="n"/>
      <c r="G561" s="58" t="n"/>
      <c r="H561" s="58" t="n"/>
      <c r="I561" s="58" t="n"/>
      <c r="J561" s="58" t="n"/>
      <c r="K561" s="58" t="n"/>
      <c r="L561" s="58" t="n">
        <v>0</v>
      </c>
      <c r="M561" s="58" t="n"/>
      <c r="N561" s="58" t="n">
        <v>17652056.78</v>
      </c>
      <c r="O561" s="58" t="n"/>
      <c r="P561" s="58" t="n"/>
      <c r="Q561" s="58" t="n"/>
      <c r="R561" s="58" t="n">
        <v>3875724.5</v>
      </c>
      <c r="S561" s="58" t="n">
        <v>407614.75</v>
      </c>
      <c r="T561" s="58" t="n">
        <v>780632.11</v>
      </c>
      <c r="U561" s="4" t="n">
        <f aca="false" ca="false" dt2D="false" dtr="false" t="normal">COUNTIF(F561:Q561, "&gt;0")</f>
        <v>1</v>
      </c>
      <c r="V561" s="4" t="n">
        <f aca="false" ca="false" dt2D="false" dtr="false" t="normal">COUNTIF(R561:T561, "&gt;0")</f>
        <v>3</v>
      </c>
      <c r="W561" s="4" t="n">
        <f aca="false" ca="false" dt2D="false" dtr="false" t="normal">+U561+V561</f>
        <v>4</v>
      </c>
    </row>
    <row customFormat="true" customHeight="true" ht="12.75" outlineLevel="0" r="562" s="0">
      <c r="A562" s="49" t="n">
        <f aca="false" ca="false" dt2D="false" dtr="false" t="normal">+A561+1</f>
        <v>538</v>
      </c>
      <c r="B562" s="49" t="n">
        <f aca="false" ca="false" dt2D="false" dtr="false" t="normal">+B561+1</f>
        <v>30</v>
      </c>
      <c r="C562" s="50" t="s">
        <v>68</v>
      </c>
      <c r="D562" s="49" t="s">
        <v>677</v>
      </c>
      <c r="E562" s="58" t="n">
        <f aca="false" ca="true" dt2D="false" dtr="false" t="normal">SUBTOTAL(9, F562:T562)</f>
        <v>23418137.330000002</v>
      </c>
      <c r="F562" s="58" t="n"/>
      <c r="G562" s="58" t="n"/>
      <c r="H562" s="58" t="n"/>
      <c r="I562" s="58" t="n"/>
      <c r="J562" s="58" t="n"/>
      <c r="K562" s="58" t="n"/>
      <c r="L562" s="58" t="n">
        <v>0</v>
      </c>
      <c r="M562" s="58" t="n"/>
      <c r="N562" s="58" t="n">
        <v>18197648.25</v>
      </c>
      <c r="O562" s="58" t="n"/>
      <c r="P562" s="58" t="n"/>
      <c r="Q562" s="58" t="n"/>
      <c r="R562" s="58" t="n">
        <v>3995515.77</v>
      </c>
      <c r="S562" s="58" t="n">
        <v>420213.35</v>
      </c>
      <c r="T562" s="58" t="n">
        <v>804759.96</v>
      </c>
      <c r="U562" s="4" t="n">
        <f aca="false" ca="false" dt2D="false" dtr="false" t="normal">COUNTIF(F562:Q562, "&gt;0")</f>
        <v>1</v>
      </c>
      <c r="V562" s="4" t="n">
        <f aca="false" ca="false" dt2D="false" dtr="false" t="normal">COUNTIF(R562:T562, "&gt;0")</f>
        <v>3</v>
      </c>
      <c r="W562" s="4" t="n">
        <f aca="false" ca="false" dt2D="false" dtr="false" t="normal">+U562+V562</f>
        <v>4</v>
      </c>
    </row>
    <row customFormat="true" customHeight="true" ht="12.75" outlineLevel="0" r="563" s="0">
      <c r="A563" s="49" t="n">
        <f aca="false" ca="false" dt2D="false" dtr="false" t="normal">+A562+1</f>
        <v>539</v>
      </c>
      <c r="B563" s="49" t="n">
        <f aca="false" ca="false" dt2D="false" dtr="false" t="normal">+B562+1</f>
        <v>31</v>
      </c>
      <c r="C563" s="50" t="s">
        <v>68</v>
      </c>
      <c r="D563" s="49" t="s">
        <v>678</v>
      </c>
      <c r="E563" s="58" t="n">
        <f aca="false" ca="true" dt2D="false" dtr="false" t="normal">SUBTOTAL(9, F563:T563)</f>
        <v>24179510.77</v>
      </c>
      <c r="F563" s="58" t="n">
        <v>16070031.37</v>
      </c>
      <c r="G563" s="58" t="n"/>
      <c r="H563" s="58" t="n"/>
      <c r="I563" s="58" t="n">
        <v>4572790.97</v>
      </c>
      <c r="J563" s="58" t="n"/>
      <c r="K563" s="58" t="n"/>
      <c r="L563" s="58" t="n">
        <v>0</v>
      </c>
      <c r="M563" s="58" t="n"/>
      <c r="N563" s="58" t="n"/>
      <c r="O563" s="58" t="n"/>
      <c r="P563" s="58" t="n"/>
      <c r="Q563" s="58" t="n"/>
      <c r="R563" s="58" t="n">
        <v>2692814.37</v>
      </c>
      <c r="S563" s="58" t="n">
        <v>289072.11</v>
      </c>
      <c r="T563" s="58" t="n">
        <v>554801.95</v>
      </c>
      <c r="U563" s="4" t="n">
        <f aca="false" ca="false" dt2D="false" dtr="false" t="normal">COUNTIF(F563:Q563, "&gt;0")</f>
        <v>2</v>
      </c>
      <c r="V563" s="4" t="n">
        <f aca="false" ca="false" dt2D="false" dtr="false" t="normal">COUNTIF(R563:T563, "&gt;0")</f>
        <v>3</v>
      </c>
      <c r="W563" s="4" t="n">
        <f aca="false" ca="false" dt2D="false" dtr="false" t="normal">+U563+V563</f>
        <v>5</v>
      </c>
    </row>
    <row customFormat="true" customHeight="true" ht="12.75" outlineLevel="0" r="564" s="0">
      <c r="A564" s="49" t="n">
        <f aca="false" ca="false" dt2D="false" dtr="false" t="normal">+A563+1</f>
        <v>540</v>
      </c>
      <c r="B564" s="49" t="n">
        <f aca="false" ca="false" dt2D="false" dtr="false" t="normal">+B563+1</f>
        <v>32</v>
      </c>
      <c r="C564" s="50" t="s">
        <v>68</v>
      </c>
      <c r="D564" s="49" t="s">
        <v>679</v>
      </c>
      <c r="E564" s="58" t="n">
        <f aca="false" ca="true" dt2D="false" dtr="false" t="normal">SUBTOTAL(9, F564:T564)</f>
        <v>27662023.490000002</v>
      </c>
      <c r="F564" s="58" t="n"/>
      <c r="G564" s="58" t="n"/>
      <c r="H564" s="58" t="n"/>
      <c r="I564" s="58" t="n"/>
      <c r="J564" s="58" t="n"/>
      <c r="K564" s="58" t="n"/>
      <c r="L564" s="58" t="n">
        <v>0</v>
      </c>
      <c r="M564" s="58" t="n"/>
      <c r="N564" s="58" t="n"/>
      <c r="O564" s="58" t="n"/>
      <c r="P564" s="58" t="n">
        <v>24092350.01</v>
      </c>
      <c r="Q564" s="58" t="n"/>
      <c r="R564" s="58" t="n">
        <v>2766202.35</v>
      </c>
      <c r="S564" s="58" t="n">
        <v>276620.23</v>
      </c>
      <c r="T564" s="58" t="n">
        <v>526850.9</v>
      </c>
      <c r="U564" s="4" t="n">
        <f aca="false" ca="false" dt2D="false" dtr="false" t="normal">COUNTIF(F564:Q564, "&gt;0")</f>
        <v>1</v>
      </c>
      <c r="V564" s="4" t="n">
        <f aca="false" ca="false" dt2D="false" dtr="false" t="normal">COUNTIF(R564:T564, "&gt;0")</f>
        <v>3</v>
      </c>
      <c r="W564" s="4" t="n">
        <f aca="false" ca="false" dt2D="false" dtr="false" t="normal">+U564+V564</f>
        <v>4</v>
      </c>
    </row>
    <row customFormat="true" customHeight="true" ht="12.75" outlineLevel="0" r="565" s="0">
      <c r="A565" s="49" t="n">
        <f aca="false" ca="false" dt2D="false" dtr="false" t="normal">+A564+1</f>
        <v>541</v>
      </c>
      <c r="B565" s="49" t="n">
        <f aca="false" ca="false" dt2D="false" dtr="false" t="normal">+B564+1</f>
        <v>33</v>
      </c>
      <c r="C565" s="50" t="s">
        <v>68</v>
      </c>
      <c r="D565" s="49" t="s">
        <v>680</v>
      </c>
      <c r="E565" s="58" t="n">
        <f aca="false" ca="true" dt2D="false" dtr="false" t="normal">SUBTOTAL(9, F565:T565)</f>
        <v>6887402.109999999</v>
      </c>
      <c r="F565" s="58" t="n"/>
      <c r="G565" s="58" t="n">
        <v>5998610.42</v>
      </c>
      <c r="H565" s="58" t="n"/>
      <c r="I565" s="58" t="n"/>
      <c r="J565" s="58" t="n"/>
      <c r="K565" s="58" t="n"/>
      <c r="L565" s="58" t="n">
        <v>0</v>
      </c>
      <c r="M565" s="58" t="n"/>
      <c r="N565" s="58" t="n"/>
      <c r="O565" s="58" t="n"/>
      <c r="P565" s="58" t="n"/>
      <c r="Q565" s="58" t="n"/>
      <c r="R565" s="58" t="n">
        <v>688740.21</v>
      </c>
      <c r="S565" s="58" t="n">
        <v>68874.02</v>
      </c>
      <c r="T565" s="58" t="n">
        <v>131177.46</v>
      </c>
      <c r="U565" s="4" t="n">
        <f aca="false" ca="false" dt2D="false" dtr="false" t="normal">COUNTIF(F565:Q565, "&gt;0")</f>
        <v>1</v>
      </c>
      <c r="V565" s="4" t="n">
        <f aca="false" ca="false" dt2D="false" dtr="false" t="normal">COUNTIF(R565:T565, "&gt;0")</f>
        <v>3</v>
      </c>
      <c r="W565" s="4" t="n">
        <f aca="false" ca="false" dt2D="false" dtr="false" t="normal">+U565+V565</f>
        <v>4</v>
      </c>
    </row>
    <row customFormat="true" customHeight="true" ht="12.75" outlineLevel="0" r="566" s="0">
      <c r="A566" s="49" t="n">
        <f aca="false" ca="false" dt2D="false" dtr="false" t="normal">+A565+1</f>
        <v>542</v>
      </c>
      <c r="B566" s="49" t="n">
        <f aca="false" ca="false" dt2D="false" dtr="false" t="normal">+B565+1</f>
        <v>34</v>
      </c>
      <c r="C566" s="50" t="s">
        <v>68</v>
      </c>
      <c r="D566" s="49" t="s">
        <v>681</v>
      </c>
      <c r="E566" s="58" t="n">
        <f aca="false" ca="true" dt2D="false" dtr="false" t="normal">SUBTOTAL(9, F566:T566)</f>
        <v>11003774.780000001</v>
      </c>
      <c r="F566" s="58" t="n"/>
      <c r="G566" s="58" t="n">
        <v>3733872.2</v>
      </c>
      <c r="H566" s="58" t="n">
        <v>2757848.02</v>
      </c>
      <c r="I566" s="58" t="n"/>
      <c r="J566" s="58" t="n"/>
      <c r="K566" s="58" t="n"/>
      <c r="L566" s="58" t="n">
        <v>0</v>
      </c>
      <c r="M566" s="58" t="n"/>
      <c r="N566" s="58" t="n"/>
      <c r="O566" s="58" t="n"/>
      <c r="P566" s="58" t="n"/>
      <c r="Q566" s="58" t="n"/>
      <c r="R566" s="58" t="n">
        <v>3496469.91</v>
      </c>
      <c r="S566" s="58" t="n">
        <v>349646.99</v>
      </c>
      <c r="T566" s="58" t="n">
        <v>665937.66</v>
      </c>
      <c r="U566" s="4" t="n">
        <f aca="false" ca="false" dt2D="false" dtr="false" t="normal">COUNTIF(F566:Q566, "&gt;0")</f>
        <v>2</v>
      </c>
      <c r="V566" s="4" t="n">
        <f aca="false" ca="false" dt2D="false" dtr="false" t="normal">COUNTIF(R566:T566, "&gt;0")</f>
        <v>3</v>
      </c>
      <c r="W566" s="4" t="n">
        <f aca="false" ca="false" dt2D="false" dtr="false" t="normal">+U566+V566</f>
        <v>5</v>
      </c>
    </row>
    <row customFormat="true" customHeight="true" ht="12.75" outlineLevel="0" r="567" s="0">
      <c r="A567" s="49" t="n">
        <f aca="false" ca="false" dt2D="false" dtr="false" t="normal">+A566+1</f>
        <v>543</v>
      </c>
      <c r="B567" s="49" t="n">
        <f aca="false" ca="false" dt2D="false" dtr="false" t="normal">+B566+1</f>
        <v>35</v>
      </c>
      <c r="C567" s="50" t="s">
        <v>68</v>
      </c>
      <c r="D567" s="49" t="s">
        <v>682</v>
      </c>
      <c r="E567" s="58" t="n">
        <f aca="false" ca="true" dt2D="false" dtr="false" t="normal">SUBTOTAL(9, F567:T567)</f>
        <v>5058542.630000001</v>
      </c>
      <c r="F567" s="58" t="n"/>
      <c r="G567" s="58" t="n"/>
      <c r="H567" s="58" t="n">
        <v>1721264.23</v>
      </c>
      <c r="I567" s="58" t="n"/>
      <c r="J567" s="58" t="n"/>
      <c r="K567" s="58" t="n"/>
      <c r="L567" s="58" t="n">
        <v>0</v>
      </c>
      <c r="M567" s="58" t="n"/>
      <c r="N567" s="58" t="n"/>
      <c r="O567" s="58" t="n"/>
      <c r="P567" s="58" t="n"/>
      <c r="Q567" s="58" t="n"/>
      <c r="R567" s="58" t="n">
        <v>2586115.34</v>
      </c>
      <c r="S567" s="58" t="n">
        <v>258611.53</v>
      </c>
      <c r="T567" s="58" t="n">
        <v>492551.53</v>
      </c>
      <c r="U567" s="4" t="n">
        <f aca="false" ca="false" dt2D="false" dtr="false" t="normal">COUNTIF(F567:Q567, "&gt;0")</f>
        <v>1</v>
      </c>
      <c r="V567" s="4" t="n">
        <f aca="false" ca="false" dt2D="false" dtr="false" t="normal">COUNTIF(R567:T567, "&gt;0")</f>
        <v>3</v>
      </c>
      <c r="W567" s="4" t="n">
        <f aca="false" ca="false" dt2D="false" dtr="false" t="normal">+U567+V567</f>
        <v>4</v>
      </c>
    </row>
    <row customFormat="true" customHeight="true" ht="12.75" outlineLevel="0" r="568" s="0">
      <c r="A568" s="49" t="n">
        <f aca="false" ca="false" dt2D="false" dtr="false" t="normal">+A567+1</f>
        <v>544</v>
      </c>
      <c r="B568" s="49" t="n">
        <f aca="false" ca="false" dt2D="false" dtr="false" t="normal">+B567+1</f>
        <v>36</v>
      </c>
      <c r="C568" s="50" t="s">
        <v>68</v>
      </c>
      <c r="D568" s="49" t="s">
        <v>683</v>
      </c>
      <c r="E568" s="58" t="n">
        <f aca="false" ca="true" dt2D="false" dtr="false" t="normal">SUBTOTAL(9, F568:T568)</f>
        <v>23031666.62</v>
      </c>
      <c r="F568" s="58" t="n"/>
      <c r="G568" s="58" t="n"/>
      <c r="H568" s="58" t="n"/>
      <c r="I568" s="58" t="n"/>
      <c r="J568" s="58" t="n"/>
      <c r="K568" s="58" t="n"/>
      <c r="L568" s="58" t="n">
        <v>0</v>
      </c>
      <c r="M568" s="58" t="n"/>
      <c r="N568" s="58" t="n">
        <v>17897331.53</v>
      </c>
      <c r="O568" s="58" t="n"/>
      <c r="P568" s="58" t="n"/>
      <c r="Q568" s="58" t="n"/>
      <c r="R568" s="58" t="n">
        <v>3929577.57</v>
      </c>
      <c r="S568" s="58" t="n">
        <v>413278.55</v>
      </c>
      <c r="T568" s="58" t="n">
        <v>791478.97</v>
      </c>
      <c r="U568" s="4" t="n">
        <f aca="false" ca="false" dt2D="false" dtr="false" t="normal">COUNTIF(F568:Q568, "&gt;0")</f>
        <v>1</v>
      </c>
      <c r="V568" s="4" t="n">
        <f aca="false" ca="false" dt2D="false" dtr="false" t="normal">COUNTIF(R568:T568, "&gt;0")</f>
        <v>3</v>
      </c>
      <c r="W568" s="4" t="n">
        <f aca="false" ca="false" dt2D="false" dtr="false" t="normal">+U568+V568</f>
        <v>4</v>
      </c>
    </row>
    <row customFormat="true" customHeight="true" ht="12.75" outlineLevel="0" r="569" s="0">
      <c r="A569" s="49" t="n">
        <f aca="false" ca="false" dt2D="false" dtr="false" t="normal">+A568+1</f>
        <v>545</v>
      </c>
      <c r="B569" s="49" t="n">
        <f aca="false" ca="false" dt2D="false" dtr="false" t="normal">+B568+1</f>
        <v>37</v>
      </c>
      <c r="C569" s="50" t="s">
        <v>68</v>
      </c>
      <c r="D569" s="49" t="s">
        <v>684</v>
      </c>
      <c r="E569" s="58" t="n">
        <f aca="false" ca="true" dt2D="false" dtr="false" t="normal">SUBTOTAL(9, F569:T569)</f>
        <v>21003301.55</v>
      </c>
      <c r="F569" s="58" t="n"/>
      <c r="G569" s="58" t="n"/>
      <c r="H569" s="58" t="n"/>
      <c r="I569" s="58" t="n"/>
      <c r="J569" s="58" t="n"/>
      <c r="K569" s="58" t="n"/>
      <c r="L569" s="58" t="n">
        <v>0</v>
      </c>
      <c r="M569" s="58" t="n"/>
      <c r="N569" s="58" t="n">
        <v>18498447.8</v>
      </c>
      <c r="O569" s="58" t="n"/>
      <c r="P569" s="58" t="n"/>
      <c r="Q569" s="58" t="n"/>
      <c r="R569" s="58" t="n">
        <v>1890297.14</v>
      </c>
      <c r="S569" s="58" t="n">
        <v>210033.02</v>
      </c>
      <c r="T569" s="58" t="n">
        <v>404523.59</v>
      </c>
      <c r="U569" s="4" t="n">
        <f aca="false" ca="false" dt2D="false" dtr="false" t="normal">COUNTIF(F569:Q569, "&gt;0")</f>
        <v>1</v>
      </c>
      <c r="V569" s="4" t="n">
        <f aca="false" ca="false" dt2D="false" dtr="false" t="normal">COUNTIF(R569:T569, "&gt;0")</f>
        <v>3</v>
      </c>
      <c r="W569" s="4" t="n">
        <f aca="false" ca="false" dt2D="false" dtr="false" t="normal">+U569+V569</f>
        <v>4</v>
      </c>
    </row>
    <row customFormat="true" customHeight="true" ht="12.75" outlineLevel="0" r="570" s="0">
      <c r="A570" s="49" t="n">
        <f aca="false" ca="false" dt2D="false" dtr="false" t="normal">+A569+1</f>
        <v>546</v>
      </c>
      <c r="B570" s="49" t="n">
        <f aca="false" ca="false" dt2D="false" dtr="false" t="normal">+B569+1</f>
        <v>38</v>
      </c>
      <c r="C570" s="50" t="s">
        <v>68</v>
      </c>
      <c r="D570" s="49" t="s">
        <v>685</v>
      </c>
      <c r="E570" s="58" t="n">
        <f aca="false" ca="true" dt2D="false" dtr="false" t="normal">SUBTOTAL(9, F570:T570)</f>
        <v>22879439.409999996</v>
      </c>
      <c r="F570" s="58" t="n"/>
      <c r="G570" s="58" t="n"/>
      <c r="H570" s="58" t="n"/>
      <c r="I570" s="58" t="n"/>
      <c r="J570" s="58" t="n"/>
      <c r="K570" s="58" t="n"/>
      <c r="L570" s="58" t="n">
        <v>0</v>
      </c>
      <c r="M570" s="58" t="n"/>
      <c r="N570" s="58" t="n">
        <v>17779039.58</v>
      </c>
      <c r="O570" s="58" t="n"/>
      <c r="P570" s="58" t="n"/>
      <c r="Q570" s="58" t="n"/>
      <c r="R570" s="58" t="n">
        <v>3903605.13</v>
      </c>
      <c r="S570" s="58" t="n">
        <v>410546.99</v>
      </c>
      <c r="T570" s="58" t="n">
        <v>786247.71</v>
      </c>
      <c r="U570" s="4" t="n">
        <f aca="false" ca="false" dt2D="false" dtr="false" t="normal">COUNTIF(F570:Q570, "&gt;0")</f>
        <v>1</v>
      </c>
      <c r="V570" s="4" t="n">
        <f aca="false" ca="false" dt2D="false" dtr="false" t="normal">COUNTIF(R570:T570, "&gt;0")</f>
        <v>3</v>
      </c>
      <c r="W570" s="4" t="n">
        <f aca="false" ca="false" dt2D="false" dtr="false" t="normal">+U570+V570</f>
        <v>4</v>
      </c>
    </row>
    <row customFormat="true" customHeight="true" ht="12.75" outlineLevel="0" r="571" s="0">
      <c r="A571" s="49" t="s">
        <v>436</v>
      </c>
      <c r="B571" s="49" t="n">
        <f aca="false" ca="false" dt2D="false" dtr="false" t="normal">+B570+1</f>
        <v>39</v>
      </c>
      <c r="C571" s="50" t="s">
        <v>68</v>
      </c>
      <c r="D571" s="49" t="s">
        <v>686</v>
      </c>
      <c r="E571" s="58" t="n">
        <f aca="false" ca="true" dt2D="false" dtr="false" t="normal">SUBTOTAL(9, F571:T571)</f>
        <v>8068268.620000001</v>
      </c>
      <c r="F571" s="58" t="n"/>
      <c r="G571" s="58" t="n">
        <v>7027090.83</v>
      </c>
      <c r="H571" s="58" t="n"/>
      <c r="I571" s="58" t="n"/>
      <c r="J571" s="58" t="n"/>
      <c r="K571" s="58" t="n"/>
      <c r="L571" s="58" t="n">
        <v>0</v>
      </c>
      <c r="M571" s="58" t="n"/>
      <c r="N571" s="58" t="n"/>
      <c r="O571" s="58" t="n"/>
      <c r="P571" s="58" t="n"/>
      <c r="Q571" s="58" t="n"/>
      <c r="R571" s="58" t="n">
        <v>806826.86</v>
      </c>
      <c r="S571" s="58" t="n">
        <v>80682.69</v>
      </c>
      <c r="T571" s="58" t="n">
        <v>153668.24</v>
      </c>
      <c r="U571" s="4" t="n">
        <f aca="false" ca="false" dt2D="false" dtr="false" t="normal">COUNTIF(F571:Q571, "&gt;0")</f>
        <v>1</v>
      </c>
      <c r="V571" s="4" t="n">
        <f aca="false" ca="false" dt2D="false" dtr="false" t="normal">COUNTIF(R571:T571, "&gt;0")</f>
        <v>3</v>
      </c>
      <c r="W571" s="4" t="n">
        <f aca="false" ca="false" dt2D="false" dtr="false" t="normal">+U571+V571</f>
        <v>4</v>
      </c>
    </row>
    <row customFormat="true" customHeight="true" ht="12.75" outlineLevel="0" r="572" s="0">
      <c r="A572" s="49" t="n">
        <f aca="false" ca="false" dt2D="false" dtr="false" t="normal">+A570+1</f>
        <v>547</v>
      </c>
      <c r="B572" s="49" t="n">
        <f aca="false" ca="false" dt2D="false" dtr="false" t="normal">+B571+1</f>
        <v>40</v>
      </c>
      <c r="C572" s="50" t="s">
        <v>68</v>
      </c>
      <c r="D572" s="49" t="s">
        <v>687</v>
      </c>
      <c r="E572" s="58" t="n">
        <f aca="false" ca="true" dt2D="false" dtr="false" t="normal">SUBTOTAL(9, F572:T572)</f>
        <v>22049969.150000002</v>
      </c>
      <c r="F572" s="58" t="n"/>
      <c r="G572" s="58" t="n"/>
      <c r="H572" s="58" t="n"/>
      <c r="I572" s="58" t="n"/>
      <c r="J572" s="58" t="n"/>
      <c r="K572" s="58" t="n"/>
      <c r="L572" s="58" t="n">
        <v>0</v>
      </c>
      <c r="M572" s="58" t="n"/>
      <c r="N572" s="58" t="n"/>
      <c r="O572" s="58" t="n">
        <v>7462266.12</v>
      </c>
      <c r="P572" s="58" t="n"/>
      <c r="Q572" s="58" t="n">
        <v>9377625.92</v>
      </c>
      <c r="R572" s="58" t="n">
        <v>4037379.78</v>
      </c>
      <c r="S572" s="58" t="n">
        <v>403737.98</v>
      </c>
      <c r="T572" s="58" t="n">
        <v>768959.35</v>
      </c>
      <c r="U572" s="4" t="n">
        <f aca="false" ca="false" dt2D="false" dtr="false" t="normal">COUNTIF(F572:Q572, "&gt;0")</f>
        <v>2</v>
      </c>
      <c r="V572" s="4" t="n">
        <f aca="false" ca="false" dt2D="false" dtr="false" t="normal">COUNTIF(R572:T572, "&gt;0")</f>
        <v>3</v>
      </c>
      <c r="W572" s="4" t="n">
        <f aca="false" ca="false" dt2D="false" dtr="false" t="normal">+U572+V572</f>
        <v>5</v>
      </c>
    </row>
    <row customFormat="true" customHeight="true" ht="12.75" outlineLevel="0" r="573" s="0">
      <c r="A573" s="49" t="n">
        <f aca="false" ca="false" dt2D="false" dtr="false" t="normal">+A572+1</f>
        <v>548</v>
      </c>
      <c r="B573" s="49" t="n">
        <f aca="false" ca="false" dt2D="false" dtr="false" t="normal">+B572+1</f>
        <v>41</v>
      </c>
      <c r="C573" s="50" t="s">
        <v>68</v>
      </c>
      <c r="D573" s="49" t="s">
        <v>688</v>
      </c>
      <c r="E573" s="58" t="n">
        <f aca="false" ca="true" dt2D="false" dtr="false" t="normal">SUBTOTAL(9, F573:T573)</f>
        <v>62657611.94</v>
      </c>
      <c r="F573" s="58" t="n">
        <v>28064318.04</v>
      </c>
      <c r="G573" s="58" t="n">
        <v>13519494.21</v>
      </c>
      <c r="H573" s="58" t="n">
        <v>8256342.68</v>
      </c>
      <c r="I573" s="58" t="n"/>
      <c r="J573" s="58" t="n"/>
      <c r="K573" s="58" t="n"/>
      <c r="L573" s="58" t="n">
        <v>0</v>
      </c>
      <c r="M573" s="58" t="n"/>
      <c r="N573" s="58" t="n"/>
      <c r="O573" s="58" t="n"/>
      <c r="P573" s="58" t="n"/>
      <c r="Q573" s="58" t="n"/>
      <c r="R573" s="58" t="n">
        <v>9780152.75</v>
      </c>
      <c r="S573" s="58" t="n">
        <v>1041043.91</v>
      </c>
      <c r="T573" s="58" t="n">
        <v>1996260.35</v>
      </c>
      <c r="U573" s="4" t="n">
        <f aca="false" ca="false" dt2D="false" dtr="false" t="normal">COUNTIF(F573:Q573, "&gt;0")</f>
        <v>3</v>
      </c>
      <c r="V573" s="4" t="n">
        <f aca="false" ca="false" dt2D="false" dtr="false" t="normal">COUNTIF(R573:T573, "&gt;0")</f>
        <v>3</v>
      </c>
      <c r="W573" s="4" t="n">
        <f aca="false" ca="false" dt2D="false" dtr="false" t="normal">+U573+V573</f>
        <v>6</v>
      </c>
    </row>
    <row customFormat="true" customHeight="true" ht="12.75" outlineLevel="0" r="574" s="0">
      <c r="A574" s="49" t="n">
        <f aca="false" ca="false" dt2D="false" dtr="false" t="normal">+A573+1</f>
        <v>549</v>
      </c>
      <c r="B574" s="49" t="n">
        <f aca="false" ca="false" dt2D="false" dtr="false" t="normal">+B573+1</f>
        <v>42</v>
      </c>
      <c r="C574" s="50" t="s">
        <v>68</v>
      </c>
      <c r="D574" s="49" t="s">
        <v>689</v>
      </c>
      <c r="E574" s="58" t="n">
        <f aca="false" ca="true" dt2D="false" dtr="false" t="normal">SUBTOTAL(9, F574:T574)</f>
        <v>26162998.64</v>
      </c>
      <c r="F574" s="58" t="n">
        <v>10177162.93</v>
      </c>
      <c r="G574" s="58" t="n">
        <v>4902670.19</v>
      </c>
      <c r="H574" s="58" t="n">
        <v>2994056.17</v>
      </c>
      <c r="I574" s="58" t="n">
        <v>2895951.95</v>
      </c>
      <c r="J574" s="58" t="n"/>
      <c r="K574" s="58" t="n"/>
      <c r="L574" s="58" t="n">
        <v>0</v>
      </c>
      <c r="M574" s="58" t="n"/>
      <c r="N574" s="58" t="n"/>
      <c r="O574" s="58" t="n"/>
      <c r="P574" s="58" t="n"/>
      <c r="Q574" s="58" t="n"/>
      <c r="R574" s="58" t="n">
        <v>3993979.35</v>
      </c>
      <c r="S574" s="58" t="n">
        <v>411931.38</v>
      </c>
      <c r="T574" s="58" t="n">
        <v>787246.67</v>
      </c>
      <c r="U574" s="4" t="n">
        <f aca="false" ca="false" dt2D="false" dtr="false" t="normal">COUNTIF(F574:Q574, "&gt;0")</f>
        <v>4</v>
      </c>
      <c r="V574" s="4" t="n">
        <f aca="false" ca="false" dt2D="false" dtr="false" t="normal">COUNTIF(R574:T574, "&gt;0")</f>
        <v>3</v>
      </c>
      <c r="W574" s="4" t="n">
        <f aca="false" ca="false" dt2D="false" dtr="false" t="normal">+U574+V574</f>
        <v>7</v>
      </c>
    </row>
    <row customFormat="true" customHeight="true" ht="12.75" outlineLevel="0" r="575" s="0">
      <c r="A575" s="49" t="n">
        <f aca="false" ca="false" dt2D="false" dtr="false" t="normal">+A574+1</f>
        <v>550</v>
      </c>
      <c r="B575" s="49" t="n">
        <f aca="false" ca="false" dt2D="false" dtr="false" t="normal">+B574+1</f>
        <v>43</v>
      </c>
      <c r="C575" s="50" t="s">
        <v>68</v>
      </c>
      <c r="D575" s="49" t="s">
        <v>690</v>
      </c>
      <c r="E575" s="58" t="n">
        <f aca="false" ca="true" dt2D="false" dtr="false" t="normal">SUBTOTAL(9, F575:T575)</f>
        <v>30731920.27</v>
      </c>
      <c r="F575" s="58" t="n">
        <v>14283321.15</v>
      </c>
      <c r="G575" s="58" t="n"/>
      <c r="H575" s="58" t="n"/>
      <c r="I575" s="58" t="n">
        <v>4064375.5</v>
      </c>
      <c r="J575" s="58" t="n"/>
      <c r="K575" s="58" t="n"/>
      <c r="L575" s="58" t="n">
        <v>0</v>
      </c>
      <c r="M575" s="58" t="n"/>
      <c r="N575" s="58" t="n"/>
      <c r="O575" s="58" t="n">
        <v>8590530.84</v>
      </c>
      <c r="P575" s="58" t="n"/>
      <c r="Q575" s="58" t="n"/>
      <c r="R575" s="58" t="n">
        <v>2897289.1</v>
      </c>
      <c r="S575" s="58" t="n">
        <v>307319.2</v>
      </c>
      <c r="T575" s="58" t="n">
        <v>589084.48</v>
      </c>
      <c r="U575" s="4" t="n">
        <f aca="false" ca="false" dt2D="false" dtr="false" t="normal">COUNTIF(F575:Q575, "&gt;0")</f>
        <v>3</v>
      </c>
      <c r="V575" s="4" t="n">
        <f aca="false" ca="false" dt2D="false" dtr="false" t="normal">COUNTIF(R575:T575, "&gt;0")</f>
        <v>3</v>
      </c>
      <c r="W575" s="4" t="n">
        <f aca="false" ca="false" dt2D="false" dtr="false" t="normal">+U575+V575</f>
        <v>6</v>
      </c>
    </row>
    <row customFormat="true" customHeight="true" ht="12.75" outlineLevel="0" r="576" s="0">
      <c r="A576" s="49" t="n">
        <f aca="false" ca="false" dt2D="false" dtr="false" t="normal">+A575+1</f>
        <v>551</v>
      </c>
      <c r="B576" s="49" t="n">
        <f aca="false" ca="false" dt2D="false" dtr="false" t="normal">+B575+1</f>
        <v>44</v>
      </c>
      <c r="C576" s="50" t="s">
        <v>68</v>
      </c>
      <c r="D576" s="49" t="s">
        <v>691</v>
      </c>
      <c r="E576" s="58" t="n">
        <f aca="false" ca="true" dt2D="false" dtr="false" t="normal">SUBTOTAL(9, F576:T576)</f>
        <v>3629569.0500000003</v>
      </c>
      <c r="F576" s="58" t="n"/>
      <c r="G576" s="58" t="n"/>
      <c r="H576" s="58" t="n"/>
      <c r="I576" s="58" t="n"/>
      <c r="J576" s="58" t="n"/>
      <c r="K576" s="58" t="n"/>
      <c r="L576" s="58" t="n">
        <v>0</v>
      </c>
      <c r="M576" s="58" t="n"/>
      <c r="N576" s="58" t="n"/>
      <c r="O576" s="58" t="n"/>
      <c r="P576" s="58" t="n"/>
      <c r="Q576" s="58" t="n"/>
      <c r="R576" s="58" t="n">
        <v>2812616.47</v>
      </c>
      <c r="S576" s="58" t="n">
        <v>281261.65</v>
      </c>
      <c r="T576" s="58" t="n">
        <v>535690.93</v>
      </c>
      <c r="U576" s="4" t="n">
        <f aca="false" ca="false" dt2D="false" dtr="false" t="normal">COUNTIF(F576:Q576, "&gt;0")</f>
        <v>0</v>
      </c>
      <c r="V576" s="4" t="n">
        <f aca="false" ca="false" dt2D="false" dtr="false" t="normal">COUNTIF(R576:T576, "&gt;0")</f>
        <v>3</v>
      </c>
      <c r="W576" s="4" t="n">
        <f aca="false" ca="false" dt2D="false" dtr="false" t="normal">+U576+V576</f>
        <v>3</v>
      </c>
    </row>
    <row customFormat="true" customHeight="true" ht="12.75" outlineLevel="0" r="577" s="0">
      <c r="A577" s="49" t="n">
        <f aca="false" ca="false" dt2D="false" dtr="false" t="normal">+A576+1</f>
        <v>552</v>
      </c>
      <c r="B577" s="49" t="n">
        <f aca="false" ca="false" dt2D="false" dtr="false" t="normal">+B576+1</f>
        <v>45</v>
      </c>
      <c r="C577" s="50" t="s">
        <v>68</v>
      </c>
      <c r="D577" s="49" t="s">
        <v>692</v>
      </c>
      <c r="E577" s="58" t="n">
        <f aca="false" ca="true" dt2D="false" dtr="false" t="normal">SUBTOTAL(9, F577:T577)</f>
        <v>27402750.290000003</v>
      </c>
      <c r="F577" s="58" t="n"/>
      <c r="G577" s="58" t="n"/>
      <c r="H577" s="58" t="n"/>
      <c r="I577" s="58" t="n"/>
      <c r="J577" s="58" t="n"/>
      <c r="K577" s="58" t="n"/>
      <c r="L577" s="58" t="n">
        <v>0</v>
      </c>
      <c r="M577" s="58" t="n"/>
      <c r="N577" s="58" t="n"/>
      <c r="O577" s="58" t="n">
        <v>18123593.91</v>
      </c>
      <c r="P577" s="58" t="n"/>
      <c r="Q577" s="58" t="n"/>
      <c r="R577" s="58" t="n">
        <v>7190580.4</v>
      </c>
      <c r="S577" s="58" t="n">
        <v>719058.04</v>
      </c>
      <c r="T577" s="58" t="n">
        <v>1369517.94</v>
      </c>
      <c r="U577" s="4" t="n">
        <f aca="false" ca="false" dt2D="false" dtr="false" t="normal">COUNTIF(F577:Q577, "&gt;0")</f>
        <v>1</v>
      </c>
      <c r="V577" s="4" t="n">
        <f aca="false" ca="false" dt2D="false" dtr="false" t="normal">COUNTIF(R577:T577, "&gt;0")</f>
        <v>3</v>
      </c>
      <c r="W577" s="4" t="n">
        <f aca="false" ca="false" dt2D="false" dtr="false" t="normal">+U577+V577</f>
        <v>4</v>
      </c>
    </row>
    <row customFormat="true" customHeight="true" ht="12.75" outlineLevel="0" r="578" s="0">
      <c r="A578" s="49" t="n">
        <f aca="false" ca="false" dt2D="false" dtr="false" t="normal">+A577+1</f>
        <v>553</v>
      </c>
      <c r="B578" s="49" t="n">
        <f aca="false" ca="false" dt2D="false" dtr="false" t="normal">+B577+1</f>
        <v>46</v>
      </c>
      <c r="C578" s="50" t="s">
        <v>68</v>
      </c>
      <c r="D578" s="49" t="s">
        <v>693</v>
      </c>
      <c r="E578" s="58" t="n">
        <f aca="false" ca="true" dt2D="false" dtr="false" t="normal">SUBTOTAL(9, F578:T578)</f>
        <v>35658088.980000004</v>
      </c>
      <c r="F578" s="58" t="n"/>
      <c r="G578" s="58" t="n"/>
      <c r="H578" s="58" t="n"/>
      <c r="I578" s="58" t="n"/>
      <c r="J578" s="58" t="n"/>
      <c r="K578" s="58" t="n"/>
      <c r="L578" s="58" t="n">
        <v>0</v>
      </c>
      <c r="M578" s="58" t="n"/>
      <c r="N578" s="58" t="n">
        <v>18890983.96</v>
      </c>
      <c r="O578" s="58" t="n"/>
      <c r="P578" s="58" t="n"/>
      <c r="Q578" s="58" t="n">
        <v>9883336.71</v>
      </c>
      <c r="R578" s="58" t="n">
        <v>5282517.46</v>
      </c>
      <c r="S578" s="58" t="n">
        <v>549700.74</v>
      </c>
      <c r="T578" s="58" t="n">
        <v>1051550.11</v>
      </c>
      <c r="U578" s="4" t="n">
        <f aca="false" ca="false" dt2D="false" dtr="false" t="normal">COUNTIF(F578:Q578, "&gt;0")</f>
        <v>2</v>
      </c>
      <c r="V578" s="4" t="n">
        <f aca="false" ca="false" dt2D="false" dtr="false" t="normal">COUNTIF(R578:T578, "&gt;0")</f>
        <v>3</v>
      </c>
      <c r="W578" s="4" t="n">
        <f aca="false" ca="false" dt2D="false" dtr="false" t="normal">+U578+V578</f>
        <v>5</v>
      </c>
    </row>
    <row customFormat="true" customHeight="true" ht="12.75" outlineLevel="0" r="579" s="0">
      <c r="A579" s="49" t="n">
        <f aca="false" ca="false" dt2D="false" dtr="false" t="normal">+A578+1</f>
        <v>554</v>
      </c>
      <c r="B579" s="49" t="n">
        <f aca="false" ca="false" dt2D="false" dtr="false" t="normal">+B578+1</f>
        <v>47</v>
      </c>
      <c r="C579" s="50" t="s">
        <v>68</v>
      </c>
      <c r="D579" s="49" t="s">
        <v>694</v>
      </c>
      <c r="E579" s="58" t="n">
        <f aca="false" ca="true" dt2D="false" dtr="false" t="normal">SUBTOTAL(9, F579:T579)</f>
        <v>46657493.91</v>
      </c>
      <c r="F579" s="58" t="n">
        <v>14306381.94</v>
      </c>
      <c r="G579" s="58" t="n">
        <v>6891849.2</v>
      </c>
      <c r="H579" s="58" t="n">
        <v>4208845.97</v>
      </c>
      <c r="I579" s="58" t="n">
        <v>4070937.55</v>
      </c>
      <c r="J579" s="58" t="n"/>
      <c r="K579" s="58" t="n"/>
      <c r="L579" s="58" t="n">
        <v>0</v>
      </c>
      <c r="M579" s="58" t="n"/>
      <c r="N579" s="58" t="n"/>
      <c r="O579" s="58" t="n">
        <v>8604400.48</v>
      </c>
      <c r="P579" s="58" t="n"/>
      <c r="Q579" s="58" t="n"/>
      <c r="R579" s="58" t="n">
        <v>6602400.01</v>
      </c>
      <c r="S579" s="58" t="n">
        <v>677858.69</v>
      </c>
      <c r="T579" s="58" t="n">
        <v>1294820.07</v>
      </c>
      <c r="U579" s="4" t="n">
        <f aca="false" ca="false" dt2D="false" dtr="false" t="normal">COUNTIF(F579:Q579, "&gt;0")</f>
        <v>5</v>
      </c>
      <c r="V579" s="4" t="n">
        <f aca="false" ca="false" dt2D="false" dtr="false" t="normal">COUNTIF(R579:T579, "&gt;0")</f>
        <v>3</v>
      </c>
      <c r="W579" s="4" t="n">
        <f aca="false" ca="false" dt2D="false" dtr="false" t="normal">+U579+V579</f>
        <v>8</v>
      </c>
    </row>
    <row customFormat="true" customHeight="true" ht="12.75" outlineLevel="0" r="580" s="0">
      <c r="A580" s="49" t="n">
        <f aca="false" ca="false" dt2D="false" dtr="false" t="normal">+A579+1</f>
        <v>555</v>
      </c>
      <c r="B580" s="49" t="n">
        <f aca="false" ca="false" dt2D="false" dtr="false" t="normal">+B579+1</f>
        <v>48</v>
      </c>
      <c r="C580" s="50" t="s">
        <v>68</v>
      </c>
      <c r="D580" s="49" t="s">
        <v>695</v>
      </c>
      <c r="E580" s="58" t="n">
        <f aca="false" ca="true" dt2D="false" dtr="false" t="normal">SUBTOTAL(9, F580:T580)</f>
        <v>46601905.16</v>
      </c>
      <c r="F580" s="58" t="n">
        <v>14289337.01</v>
      </c>
      <c r="G580" s="58" t="n">
        <v>6883638.1</v>
      </c>
      <c r="H580" s="58" t="n">
        <v>4203831.46</v>
      </c>
      <c r="I580" s="58" t="n">
        <v>4066087.34</v>
      </c>
      <c r="J580" s="58" t="n"/>
      <c r="K580" s="58" t="n"/>
      <c r="L580" s="58" t="n">
        <v>0</v>
      </c>
      <c r="M580" s="58" t="n"/>
      <c r="N580" s="58" t="n"/>
      <c r="O580" s="58" t="n">
        <v>8594149.01</v>
      </c>
      <c r="P580" s="58" t="n"/>
      <c r="Q580" s="58" t="n"/>
      <c r="R580" s="58" t="n">
        <v>6594533.77</v>
      </c>
      <c r="S580" s="58" t="n">
        <v>677051.08</v>
      </c>
      <c r="T580" s="58" t="n">
        <v>1293277.39</v>
      </c>
      <c r="U580" s="4" t="n">
        <f aca="false" ca="false" dt2D="false" dtr="false" t="normal">COUNTIF(F580:Q580, "&gt;0")</f>
        <v>5</v>
      </c>
      <c r="V580" s="4" t="n">
        <f aca="false" ca="false" dt2D="false" dtr="false" t="normal">COUNTIF(R580:T580, "&gt;0")</f>
        <v>3</v>
      </c>
      <c r="W580" s="4" t="n">
        <f aca="false" ca="false" dt2D="false" dtr="false" t="normal">+U580+V580</f>
        <v>8</v>
      </c>
    </row>
    <row customFormat="true" customHeight="true" ht="12.75" outlineLevel="0" r="581" s="0">
      <c r="A581" s="49" t="n">
        <f aca="false" ca="false" dt2D="false" dtr="false" t="normal">+A580+1</f>
        <v>556</v>
      </c>
      <c r="B581" s="49" t="n">
        <f aca="false" ca="false" dt2D="false" dtr="false" t="normal">+B580+1</f>
        <v>49</v>
      </c>
      <c r="C581" s="50" t="s">
        <v>68</v>
      </c>
      <c r="D581" s="49" t="s">
        <v>696</v>
      </c>
      <c r="E581" s="58" t="n">
        <f aca="false" ca="true" dt2D="false" dtr="false" t="normal">SUBTOTAL(9, F581:T581)</f>
        <v>47474975.559999995</v>
      </c>
      <c r="F581" s="58" t="n">
        <v>14557042.75</v>
      </c>
      <c r="G581" s="58" t="n">
        <v>7012600.65</v>
      </c>
      <c r="H581" s="58" t="n">
        <v>4282588.77</v>
      </c>
      <c r="I581" s="58" t="n">
        <v>4142264.07</v>
      </c>
      <c r="J581" s="58" t="n"/>
      <c r="K581" s="58" t="n"/>
      <c r="L581" s="58" t="n">
        <v>0</v>
      </c>
      <c r="M581" s="58" t="n"/>
      <c r="N581" s="58" t="n"/>
      <c r="O581" s="58" t="n">
        <v>8755157.39</v>
      </c>
      <c r="P581" s="58" t="n"/>
      <c r="Q581" s="58" t="n"/>
      <c r="R581" s="58" t="n">
        <v>6718080.05</v>
      </c>
      <c r="S581" s="58" t="n">
        <v>689735.39</v>
      </c>
      <c r="T581" s="58" t="n">
        <v>1317506.49</v>
      </c>
      <c r="U581" s="4" t="n">
        <f aca="false" ca="false" dt2D="false" dtr="false" t="normal">COUNTIF(F581:Q581, "&gt;0")</f>
        <v>5</v>
      </c>
      <c r="V581" s="4" t="n">
        <f aca="false" ca="false" dt2D="false" dtr="false" t="normal">COUNTIF(R581:T581, "&gt;0")</f>
        <v>3</v>
      </c>
      <c r="W581" s="4" t="n">
        <f aca="false" ca="false" dt2D="false" dtr="false" t="normal">+U581+V581</f>
        <v>8</v>
      </c>
    </row>
    <row customFormat="true" customHeight="true" ht="12.75" outlineLevel="0" r="582" s="0">
      <c r="A582" s="49" t="n">
        <f aca="false" ca="false" dt2D="false" dtr="false" t="normal">+A581+1</f>
        <v>557</v>
      </c>
      <c r="B582" s="49" t="n">
        <f aca="false" ca="false" dt2D="false" dtr="false" t="normal">+B581+1</f>
        <v>50</v>
      </c>
      <c r="C582" s="50" t="s">
        <v>68</v>
      </c>
      <c r="D582" s="49" t="s">
        <v>697</v>
      </c>
      <c r="E582" s="58" t="n">
        <f aca="false" ca="true" dt2D="false" dtr="false" t="normal">SUBTOTAL(9, F582:T582)</f>
        <v>48195449.41</v>
      </c>
      <c r="F582" s="58" t="n">
        <v>14777958.47</v>
      </c>
      <c r="G582" s="58" t="n">
        <v>7119022.94</v>
      </c>
      <c r="H582" s="58" t="n">
        <v>4347580.76</v>
      </c>
      <c r="I582" s="58" t="n">
        <v>4205126.51</v>
      </c>
      <c r="J582" s="58" t="n"/>
      <c r="K582" s="58" t="n"/>
      <c r="L582" s="58" t="n">
        <v>0</v>
      </c>
      <c r="M582" s="58" t="n"/>
      <c r="N582" s="58" t="n"/>
      <c r="O582" s="58" t="n">
        <v>8888024.48</v>
      </c>
      <c r="P582" s="58" t="n"/>
      <c r="Q582" s="58" t="n"/>
      <c r="R582" s="58" t="n">
        <v>6820032.73</v>
      </c>
      <c r="S582" s="58" t="n">
        <v>700202.73</v>
      </c>
      <c r="T582" s="58" t="n">
        <v>1337500.79</v>
      </c>
      <c r="U582" s="4" t="n">
        <f aca="false" ca="false" dt2D="false" dtr="false" t="normal">COUNTIF(F582:Q582, "&gt;0")</f>
        <v>5</v>
      </c>
      <c r="V582" s="4" t="n">
        <f aca="false" ca="false" dt2D="false" dtr="false" t="normal">COUNTIF(R582:T582, "&gt;0")</f>
        <v>3</v>
      </c>
      <c r="W582" s="4" t="n">
        <f aca="false" ca="false" dt2D="false" dtr="false" t="normal">+U582+V582</f>
        <v>8</v>
      </c>
    </row>
    <row customFormat="true" customHeight="true" ht="12.75" outlineLevel="0" r="583" s="0">
      <c r="A583" s="49" t="n">
        <f aca="false" ca="false" dt2D="false" dtr="false" t="normal">+A582+1</f>
        <v>558</v>
      </c>
      <c r="B583" s="49" t="n">
        <f aca="false" ca="false" dt2D="false" dtr="false" t="normal">+B582+1</f>
        <v>51</v>
      </c>
      <c r="C583" s="50" t="s">
        <v>68</v>
      </c>
      <c r="D583" s="49" t="s">
        <v>698</v>
      </c>
      <c r="E583" s="58" t="n">
        <f aca="false" ca="true" dt2D="false" dtr="false" t="normal">SUBTOTAL(9, F583:T583)</f>
        <v>17933123.020000003</v>
      </c>
      <c r="F583" s="58" t="n"/>
      <c r="G583" s="58" t="n">
        <v>2473215.13</v>
      </c>
      <c r="H583" s="58" t="n">
        <v>1023386.09</v>
      </c>
      <c r="I583" s="58" t="n"/>
      <c r="J583" s="58" t="n"/>
      <c r="K583" s="58" t="n"/>
      <c r="L583" s="58" t="n">
        <v>0</v>
      </c>
      <c r="M583" s="58" t="n"/>
      <c r="N583" s="58" t="n">
        <v>10644517.53</v>
      </c>
      <c r="O583" s="58" t="n"/>
      <c r="P583" s="58" t="n"/>
      <c r="Q583" s="58" t="n"/>
      <c r="R583" s="58" t="n">
        <v>2909282.93</v>
      </c>
      <c r="S583" s="58" t="n">
        <v>303014.17</v>
      </c>
      <c r="T583" s="58" t="n">
        <v>579707.17</v>
      </c>
      <c r="U583" s="4" t="n">
        <f aca="false" ca="false" dt2D="false" dtr="false" t="normal">COUNTIF(F583:Q583, "&gt;0")</f>
        <v>3</v>
      </c>
      <c r="V583" s="4" t="n">
        <f aca="false" ca="false" dt2D="false" dtr="false" t="normal">COUNTIF(R583:T583, "&gt;0")</f>
        <v>3</v>
      </c>
      <c r="W583" s="4" t="n">
        <f aca="false" ca="false" dt2D="false" dtr="false" t="normal">+U583+V583</f>
        <v>6</v>
      </c>
    </row>
    <row customFormat="true" customHeight="true" ht="12.75" outlineLevel="0" r="584" s="0">
      <c r="A584" s="49" t="n">
        <f aca="false" ca="false" dt2D="false" dtr="false" t="normal">+A583+1</f>
        <v>559</v>
      </c>
      <c r="B584" s="49" t="n">
        <f aca="false" ca="false" dt2D="false" dtr="false" t="normal">+B583+1</f>
        <v>52</v>
      </c>
      <c r="C584" s="50" t="s">
        <v>68</v>
      </c>
      <c r="D584" s="49" t="s">
        <v>699</v>
      </c>
      <c r="E584" s="58" t="n">
        <f aca="false" ca="true" dt2D="false" dtr="false" t="normal">SUBTOTAL(9, F584:T584)</f>
        <v>28617242.470000003</v>
      </c>
      <c r="F584" s="58" t="n">
        <v>15990527.28</v>
      </c>
      <c r="G584" s="58" t="n"/>
      <c r="H584" s="58" t="n">
        <v>4725369.51</v>
      </c>
      <c r="I584" s="58" t="n">
        <v>3019721.91</v>
      </c>
      <c r="J584" s="58" t="n"/>
      <c r="K584" s="58" t="n"/>
      <c r="L584" s="58" t="n">
        <v>0</v>
      </c>
      <c r="M584" s="58" t="n"/>
      <c r="N584" s="58" t="n"/>
      <c r="O584" s="58" t="n"/>
      <c r="P584" s="58" t="n"/>
      <c r="Q584" s="58" t="n"/>
      <c r="R584" s="58" t="n">
        <v>3722080.78</v>
      </c>
      <c r="S584" s="58" t="n">
        <v>397356.35</v>
      </c>
      <c r="T584" s="58" t="n">
        <v>762186.64</v>
      </c>
      <c r="U584" s="4" t="n">
        <f aca="false" ca="false" dt2D="false" dtr="false" t="normal">COUNTIF(F584:Q584, "&gt;0")</f>
        <v>3</v>
      </c>
      <c r="V584" s="4" t="n">
        <f aca="false" ca="false" dt2D="false" dtr="false" t="normal">COUNTIF(R584:T584, "&gt;0")</f>
        <v>3</v>
      </c>
      <c r="W584" s="4" t="n">
        <f aca="false" ca="false" dt2D="false" dtr="false" t="normal">+U584+V584</f>
        <v>6</v>
      </c>
    </row>
    <row customFormat="true" customHeight="true" ht="12.75" outlineLevel="0" r="585" s="0">
      <c r="A585" s="49" t="n">
        <f aca="false" ca="false" dt2D="false" dtr="false" t="normal">+A584+1</f>
        <v>560</v>
      </c>
      <c r="B585" s="49" t="n">
        <f aca="false" ca="false" dt2D="false" dtr="false" t="normal">+B584+1</f>
        <v>53</v>
      </c>
      <c r="C585" s="50" t="s">
        <v>68</v>
      </c>
      <c r="D585" s="49" t="s">
        <v>700</v>
      </c>
      <c r="E585" s="58" t="n">
        <f aca="false" ca="true" dt2D="false" dtr="false" t="normal">SUBTOTAL(9, F585:T585)</f>
        <v>24039107.46</v>
      </c>
      <c r="F585" s="58" t="n">
        <v>16453375.3</v>
      </c>
      <c r="G585" s="58" t="n"/>
      <c r="H585" s="58" t="n"/>
      <c r="I585" s="58" t="n">
        <v>4681873</v>
      </c>
      <c r="J585" s="58" t="n"/>
      <c r="K585" s="58" t="n"/>
      <c r="L585" s="58" t="n">
        <v>0</v>
      </c>
      <c r="M585" s="58" t="n"/>
      <c r="N585" s="58" t="n"/>
      <c r="O585" s="58" t="n"/>
      <c r="P585" s="58" t="n"/>
      <c r="Q585" s="58" t="n"/>
      <c r="R585" s="58" t="n">
        <v>2201283.02</v>
      </c>
      <c r="S585" s="58" t="n">
        <v>240391.07</v>
      </c>
      <c r="T585" s="58" t="n">
        <v>462185.07</v>
      </c>
      <c r="U585" s="4" t="n">
        <f aca="false" ca="false" dt2D="false" dtr="false" t="normal">COUNTIF(F585:Q585, "&gt;0")</f>
        <v>2</v>
      </c>
      <c r="V585" s="4" t="n">
        <f aca="false" ca="false" dt2D="false" dtr="false" t="normal">COUNTIF(R585:T585, "&gt;0")</f>
        <v>3</v>
      </c>
      <c r="W585" s="4" t="n">
        <f aca="false" ca="false" dt2D="false" dtr="false" t="normal">+U585+V585</f>
        <v>5</v>
      </c>
    </row>
    <row customFormat="true" customHeight="true" ht="12.75" outlineLevel="0" r="586" s="0">
      <c r="A586" s="49" t="n">
        <f aca="false" ca="false" dt2D="false" dtr="false" t="normal">+A585+1</f>
        <v>561</v>
      </c>
      <c r="B586" s="49" t="n">
        <f aca="false" ca="false" dt2D="false" dtr="false" t="normal">+B585+1</f>
        <v>54</v>
      </c>
      <c r="C586" s="50" t="s">
        <v>68</v>
      </c>
      <c r="D586" s="49" t="s">
        <v>701</v>
      </c>
      <c r="E586" s="58" t="n">
        <f aca="false" ca="true" dt2D="false" dtr="false" t="normal">SUBTOTAL(9, F586:T586)</f>
        <v>24184374.540000003</v>
      </c>
      <c r="F586" s="58" t="n"/>
      <c r="G586" s="58" t="n">
        <v>11487810.67</v>
      </c>
      <c r="H586" s="58" t="n"/>
      <c r="I586" s="58" t="n">
        <v>6785720.13</v>
      </c>
      <c r="J586" s="58" t="n"/>
      <c r="K586" s="58" t="n"/>
      <c r="L586" s="58" t="n">
        <v>0</v>
      </c>
      <c r="M586" s="58" t="n"/>
      <c r="N586" s="58" t="n"/>
      <c r="O586" s="58" t="n"/>
      <c r="P586" s="58" t="n"/>
      <c r="Q586" s="58" t="n"/>
      <c r="R586" s="58" t="n">
        <v>4509443.55</v>
      </c>
      <c r="S586" s="58" t="n">
        <v>480312.41</v>
      </c>
      <c r="T586" s="58" t="n">
        <v>921087.78</v>
      </c>
      <c r="U586" s="4" t="n">
        <f aca="false" ca="false" dt2D="false" dtr="false" t="normal">COUNTIF(F586:Q586, "&gt;0")</f>
        <v>2</v>
      </c>
      <c r="V586" s="4" t="n">
        <f aca="false" ca="false" dt2D="false" dtr="false" t="normal">COUNTIF(R586:T586, "&gt;0")</f>
        <v>3</v>
      </c>
      <c r="W586" s="4" t="n">
        <f aca="false" ca="false" dt2D="false" dtr="false" t="normal">+U586+V586</f>
        <v>5</v>
      </c>
    </row>
    <row customFormat="true" customHeight="true" ht="12.75" outlineLevel="0" r="587" s="0">
      <c r="A587" s="49" t="n">
        <f aca="false" ca="false" dt2D="false" dtr="false" t="normal">+A586+1</f>
        <v>562</v>
      </c>
      <c r="B587" s="49" t="n">
        <f aca="false" ca="false" dt2D="false" dtr="false" t="normal">+B586+1</f>
        <v>55</v>
      </c>
      <c r="C587" s="50" t="s">
        <v>68</v>
      </c>
      <c r="D587" s="49" t="s">
        <v>702</v>
      </c>
      <c r="E587" s="58" t="n">
        <f aca="false" ca="true" dt2D="false" dtr="false" t="normal">SUBTOTAL(9, F587:T587)</f>
        <v>36208808.14</v>
      </c>
      <c r="F587" s="58" t="n"/>
      <c r="G587" s="58" t="n"/>
      <c r="H587" s="58" t="n"/>
      <c r="I587" s="58" t="n"/>
      <c r="J587" s="58" t="n"/>
      <c r="K587" s="58" t="n"/>
      <c r="L587" s="58" t="n">
        <v>0</v>
      </c>
      <c r="M587" s="58" t="n"/>
      <c r="N587" s="58" t="n">
        <v>31890545.69</v>
      </c>
      <c r="O587" s="58" t="n"/>
      <c r="P587" s="58" t="n"/>
      <c r="Q587" s="58" t="n"/>
      <c r="R587" s="58" t="n">
        <v>3258792.73</v>
      </c>
      <c r="S587" s="58" t="n">
        <v>362088.08</v>
      </c>
      <c r="T587" s="58" t="n">
        <v>697381.64</v>
      </c>
      <c r="U587" s="4" t="n">
        <f aca="false" ca="false" dt2D="false" dtr="false" t="normal">COUNTIF(F587:Q587, "&gt;0")</f>
        <v>1</v>
      </c>
      <c r="V587" s="4" t="n">
        <f aca="false" ca="false" dt2D="false" dtr="false" t="normal">COUNTIF(R587:T587, "&gt;0")</f>
        <v>3</v>
      </c>
      <c r="W587" s="4" t="n">
        <f aca="false" ca="false" dt2D="false" dtr="false" t="normal">+U587+V587</f>
        <v>4</v>
      </c>
    </row>
    <row customFormat="true" customHeight="true" ht="12.75" outlineLevel="0" r="588" s="0">
      <c r="A588" s="49" t="n">
        <f aca="false" ca="false" dt2D="false" dtr="false" t="normal">+A587+1</f>
        <v>563</v>
      </c>
      <c r="B588" s="49" t="n">
        <f aca="false" ca="false" dt2D="false" dtr="false" t="normal">+B587+1</f>
        <v>56</v>
      </c>
      <c r="C588" s="50" t="s">
        <v>68</v>
      </c>
      <c r="D588" s="49" t="s">
        <v>703</v>
      </c>
      <c r="E588" s="58" t="n">
        <f aca="false" ca="true" dt2D="false" dtr="false" t="normal">SUBTOTAL(9, F588:T588)</f>
        <v>26433967.119999997</v>
      </c>
      <c r="F588" s="58" t="n">
        <v>15283290.65</v>
      </c>
      <c r="G588" s="58" t="n">
        <v>7362457.88</v>
      </c>
      <c r="H588" s="58" t="n"/>
      <c r="I588" s="58" t="n"/>
      <c r="J588" s="58" t="n"/>
      <c r="K588" s="58" t="n"/>
      <c r="L588" s="58" t="n">
        <v>0</v>
      </c>
      <c r="M588" s="58" t="n"/>
      <c r="N588" s="58" t="n"/>
      <c r="O588" s="58" t="n"/>
      <c r="P588" s="58" t="n"/>
      <c r="Q588" s="58" t="n"/>
      <c r="R588" s="58" t="n">
        <v>2890070.97</v>
      </c>
      <c r="S588" s="58" t="n">
        <v>307828.88</v>
      </c>
      <c r="T588" s="58" t="n">
        <v>590318.74</v>
      </c>
      <c r="U588" s="4" t="n">
        <f aca="false" ca="false" dt2D="false" dtr="false" t="normal">COUNTIF(F588:Q588, "&gt;0")</f>
        <v>2</v>
      </c>
      <c r="V588" s="4" t="n">
        <f aca="false" ca="false" dt2D="false" dtr="false" t="normal">COUNTIF(R588:T588, "&gt;0")</f>
        <v>3</v>
      </c>
      <c r="W588" s="4" t="n">
        <f aca="false" ca="false" dt2D="false" dtr="false" t="normal">+U588+V588</f>
        <v>5</v>
      </c>
    </row>
    <row customFormat="true" customHeight="true" ht="12.75" outlineLevel="0" r="589" s="0">
      <c r="A589" s="49" t="n">
        <f aca="false" ca="false" dt2D="false" dtr="false" t="normal">+A588+1</f>
        <v>564</v>
      </c>
      <c r="B589" s="49" t="n">
        <f aca="false" ca="false" dt2D="false" dtr="false" t="normal">+B588+1</f>
        <v>57</v>
      </c>
      <c r="C589" s="50" t="s">
        <v>68</v>
      </c>
      <c r="D589" s="49" t="s">
        <v>704</v>
      </c>
      <c r="E589" s="58" t="n">
        <f aca="false" ca="true" dt2D="false" dtr="false" t="normal">SUBTOTAL(9, F589:T589)</f>
        <v>7036707.8</v>
      </c>
      <c r="F589" s="58" t="n"/>
      <c r="G589" s="58" t="n"/>
      <c r="H589" s="58" t="n"/>
      <c r="I589" s="58" t="n"/>
      <c r="J589" s="58" t="n"/>
      <c r="K589" s="58" t="n"/>
      <c r="L589" s="58" t="n">
        <v>0</v>
      </c>
      <c r="M589" s="58" t="n"/>
      <c r="N589" s="58" t="n">
        <v>3510190.81</v>
      </c>
      <c r="O589" s="58" t="n"/>
      <c r="P589" s="58" t="n"/>
      <c r="Q589" s="58" t="n"/>
      <c r="R589" s="58" t="n">
        <v>2723128.03</v>
      </c>
      <c r="S589" s="58" t="n">
        <v>276298.31</v>
      </c>
      <c r="T589" s="58" t="n">
        <v>527090.65</v>
      </c>
      <c r="U589" s="4" t="n">
        <f aca="false" ca="false" dt2D="false" dtr="false" t="normal">COUNTIF(F589:Q589, "&gt;0")</f>
        <v>1</v>
      </c>
      <c r="V589" s="4" t="n">
        <f aca="false" ca="false" dt2D="false" dtr="false" t="normal">COUNTIF(R589:T589, "&gt;0")</f>
        <v>3</v>
      </c>
      <c r="W589" s="4" t="n">
        <f aca="false" ca="false" dt2D="false" dtr="false" t="normal">+U589+V589</f>
        <v>4</v>
      </c>
    </row>
    <row customFormat="true" customHeight="true" ht="12.75" outlineLevel="0" r="590" s="0">
      <c r="A590" s="49" t="n">
        <f aca="false" ca="false" dt2D="false" dtr="false" t="normal">+A589+1</f>
        <v>565</v>
      </c>
      <c r="B590" s="49" t="n">
        <f aca="false" ca="false" dt2D="false" dtr="false" t="normal">+B589+1</f>
        <v>58</v>
      </c>
      <c r="C590" s="50" t="s">
        <v>68</v>
      </c>
      <c r="D590" s="49" t="s">
        <v>705</v>
      </c>
      <c r="E590" s="58" t="n">
        <f aca="false" ca="true" dt2D="false" dtr="false" t="normal">SUBTOTAL(9, F590:T590)</f>
        <v>27281145.34</v>
      </c>
      <c r="F590" s="58" t="n">
        <v>18676569.54</v>
      </c>
      <c r="G590" s="58" t="n"/>
      <c r="H590" s="58" t="n">
        <v>5494527.18</v>
      </c>
      <c r="I590" s="58" t="n"/>
      <c r="J590" s="58" t="n"/>
      <c r="K590" s="58" t="n"/>
      <c r="L590" s="58" t="n">
        <v>0</v>
      </c>
      <c r="M590" s="58" t="n"/>
      <c r="N590" s="58" t="n"/>
      <c r="O590" s="58" t="n"/>
      <c r="P590" s="58" t="n"/>
      <c r="Q590" s="58" t="n"/>
      <c r="R590" s="58" t="n">
        <v>2308664.24</v>
      </c>
      <c r="S590" s="58" t="n">
        <v>272811.45</v>
      </c>
      <c r="T590" s="58" t="n">
        <v>528572.93</v>
      </c>
      <c r="U590" s="4" t="n">
        <f aca="false" ca="false" dt2D="false" dtr="false" t="normal">COUNTIF(F590:Q590, "&gt;0")</f>
        <v>2</v>
      </c>
      <c r="V590" s="4" t="n">
        <f aca="false" ca="false" dt2D="false" dtr="false" t="normal">COUNTIF(R590:T590, "&gt;0")</f>
        <v>3</v>
      </c>
      <c r="W590" s="4" t="n">
        <f aca="false" ca="false" dt2D="false" dtr="false" t="normal">+U590+V590</f>
        <v>5</v>
      </c>
    </row>
    <row customFormat="true" customHeight="true" ht="12.75" outlineLevel="0" r="591" s="0">
      <c r="A591" s="49" t="n">
        <f aca="false" ca="false" dt2D="false" dtr="false" t="normal">+A590+1</f>
        <v>566</v>
      </c>
      <c r="B591" s="49" t="n">
        <f aca="false" ca="false" dt2D="false" dtr="false" t="normal">+B590+1</f>
        <v>59</v>
      </c>
      <c r="C591" s="50" t="s">
        <v>68</v>
      </c>
      <c r="D591" s="49" t="s">
        <v>706</v>
      </c>
      <c r="E591" s="58" t="n">
        <f aca="false" ca="true" dt2D="false" dtr="false" t="normal">SUBTOTAL(9, F591:T591)</f>
        <v>28203828.220000003</v>
      </c>
      <c r="F591" s="58" t="n">
        <v>19308234.77</v>
      </c>
      <c r="G591" s="58" t="n"/>
      <c r="H591" s="58" t="n">
        <v>5680359.04</v>
      </c>
      <c r="I591" s="58" t="n"/>
      <c r="J591" s="58" t="n"/>
      <c r="K591" s="58" t="n"/>
      <c r="L591" s="58" t="n">
        <v>0</v>
      </c>
      <c r="M591" s="58" t="n"/>
      <c r="N591" s="58" t="n"/>
      <c r="O591" s="58" t="n"/>
      <c r="P591" s="58" t="n"/>
      <c r="Q591" s="58" t="n"/>
      <c r="R591" s="58" t="n">
        <v>2386746.19</v>
      </c>
      <c r="S591" s="58" t="n">
        <v>282038.28</v>
      </c>
      <c r="T591" s="58" t="n">
        <v>546449.94</v>
      </c>
      <c r="U591" s="4" t="n">
        <f aca="false" ca="false" dt2D="false" dtr="false" t="normal">COUNTIF(F591:Q591, "&gt;0")</f>
        <v>2</v>
      </c>
      <c r="V591" s="4" t="n">
        <f aca="false" ca="false" dt2D="false" dtr="false" t="normal">COUNTIF(R591:T591, "&gt;0")</f>
        <v>3</v>
      </c>
      <c r="W591" s="4" t="n">
        <f aca="false" ca="false" dt2D="false" dtr="false" t="normal">+U591+V591</f>
        <v>5</v>
      </c>
    </row>
    <row customFormat="true" customHeight="true" ht="12.75" outlineLevel="0" r="592" s="0">
      <c r="A592" s="49" t="n">
        <f aca="false" ca="false" dt2D="false" dtr="false" t="normal">+A591+1</f>
        <v>567</v>
      </c>
      <c r="B592" s="49" t="n">
        <f aca="false" ca="false" dt2D="false" dtr="false" t="normal">+B591+1</f>
        <v>60</v>
      </c>
      <c r="C592" s="50" t="s">
        <v>68</v>
      </c>
      <c r="D592" s="49" t="s">
        <v>707</v>
      </c>
      <c r="E592" s="58" t="n">
        <f aca="false" ca="true" dt2D="false" dtr="false" t="normal">SUBTOTAL(9, F592:T592)</f>
        <v>26977519.429999996</v>
      </c>
      <c r="F592" s="58" t="n">
        <v>14146627.45</v>
      </c>
      <c r="G592" s="58" t="n"/>
      <c r="H592" s="58" t="n"/>
      <c r="I592" s="58" t="n"/>
      <c r="J592" s="58" t="n"/>
      <c r="K592" s="58" t="n"/>
      <c r="L592" s="58" t="n">
        <v>0</v>
      </c>
      <c r="M592" s="58" t="n"/>
      <c r="N592" s="58" t="n"/>
      <c r="O592" s="58" t="n"/>
      <c r="P592" s="58" t="n"/>
      <c r="Q592" s="58" t="n"/>
      <c r="R592" s="58" t="n">
        <v>9844702.54</v>
      </c>
      <c r="S592" s="58" t="n">
        <v>1025096.54</v>
      </c>
      <c r="T592" s="58" t="n">
        <v>1961092.9</v>
      </c>
      <c r="U592" s="4" t="n">
        <f aca="false" ca="false" dt2D="false" dtr="false" t="normal">COUNTIF(F592:Q592, "&gt;0")</f>
        <v>1</v>
      </c>
      <c r="V592" s="4" t="n">
        <f aca="false" ca="false" dt2D="false" dtr="false" t="normal">COUNTIF(R592:T592, "&gt;0")</f>
        <v>3</v>
      </c>
      <c r="W592" s="4" t="n">
        <f aca="false" ca="false" dt2D="false" dtr="false" t="normal">+U592+V592</f>
        <v>4</v>
      </c>
    </row>
    <row customFormat="true" customHeight="true" ht="12.75" outlineLevel="0" r="593" s="0">
      <c r="A593" s="49" t="n">
        <f aca="false" ca="false" dt2D="false" dtr="false" t="normal">+A592+1</f>
        <v>568</v>
      </c>
      <c r="B593" s="49" t="n">
        <f aca="false" ca="false" dt2D="false" dtr="false" t="normal">+B592+1</f>
        <v>61</v>
      </c>
      <c r="C593" s="50" t="s">
        <v>68</v>
      </c>
      <c r="D593" s="49" t="s">
        <v>708</v>
      </c>
      <c r="E593" s="58" t="n">
        <f aca="false" ca="true" dt2D="false" dtr="false" t="normal">SUBTOTAL(9, F593:T593)</f>
        <v>47247975.88</v>
      </c>
      <c r="F593" s="58" t="n"/>
      <c r="G593" s="58" t="n"/>
      <c r="H593" s="58" t="n">
        <v>8542095.09</v>
      </c>
      <c r="I593" s="58" t="n"/>
      <c r="J593" s="58" t="n"/>
      <c r="K593" s="58" t="n"/>
      <c r="L593" s="58" t="n">
        <v>0</v>
      </c>
      <c r="M593" s="58" t="n"/>
      <c r="N593" s="58" t="n">
        <v>12650455.3</v>
      </c>
      <c r="O593" s="58" t="n">
        <v>20098823.81</v>
      </c>
      <c r="P593" s="58" t="n"/>
      <c r="Q593" s="58" t="n"/>
      <c r="R593" s="58" t="n">
        <v>4581163.2</v>
      </c>
      <c r="S593" s="58" t="n">
        <v>472479.76</v>
      </c>
      <c r="T593" s="58" t="n">
        <v>902958.72</v>
      </c>
      <c r="U593" s="4" t="n">
        <f aca="false" ca="false" dt2D="false" dtr="false" t="normal">COUNTIF(F593:Q593, "&gt;0")</f>
        <v>3</v>
      </c>
      <c r="V593" s="4" t="n">
        <f aca="false" ca="false" dt2D="false" dtr="false" t="normal">COUNTIF(R593:T593, "&gt;0")</f>
        <v>3</v>
      </c>
      <c r="W593" s="4" t="n">
        <f aca="false" ca="false" dt2D="false" dtr="false" t="normal">+U593+V593</f>
        <v>6</v>
      </c>
    </row>
    <row customFormat="true" customHeight="true" ht="12.75" outlineLevel="0" r="594" s="0">
      <c r="A594" s="49" t="n">
        <f aca="false" ca="false" dt2D="false" dtr="false" t="normal">+A593+1</f>
        <v>569</v>
      </c>
      <c r="B594" s="49" t="n">
        <f aca="false" ca="false" dt2D="false" dtr="false" t="normal">+B593+1</f>
        <v>62</v>
      </c>
      <c r="C594" s="50" t="s">
        <v>115</v>
      </c>
      <c r="D594" s="49" t="s">
        <v>709</v>
      </c>
      <c r="E594" s="58" t="n">
        <f aca="false" ca="true" dt2D="false" dtr="false" t="normal">SUBTOTAL(9, F594:T594)</f>
        <v>12062608.078620002</v>
      </c>
      <c r="F594" s="58" t="n">
        <v>7255773.94</v>
      </c>
      <c r="G594" s="58" t="n">
        <v>2934211.54</v>
      </c>
      <c r="H594" s="58" t="n"/>
      <c r="I594" s="58" t="n"/>
      <c r="J594" s="58" t="n"/>
      <c r="K594" s="58" t="n"/>
      <c r="L594" s="58" t="n">
        <v>0</v>
      </c>
      <c r="M594" s="58" t="n"/>
      <c r="N594" s="58" t="n"/>
      <c r="O594" s="58" t="n"/>
      <c r="P594" s="58" t="n"/>
      <c r="Q594" s="58" t="n"/>
      <c r="R594" s="58" t="n">
        <v>988715.43588</v>
      </c>
      <c r="S594" s="58" t="n">
        <v>115167.02274</v>
      </c>
      <c r="T594" s="58" t="n">
        <v>768740.14</v>
      </c>
      <c r="U594" s="4" t="n">
        <f aca="false" ca="false" dt2D="false" dtr="false" t="normal">COUNTIF(F594:Q594, "&gt;0")</f>
        <v>2</v>
      </c>
      <c r="V594" s="4" t="n">
        <f aca="false" ca="false" dt2D="false" dtr="false" t="normal">COUNTIF(R594:T594, "&gt;0")</f>
        <v>3</v>
      </c>
      <c r="W594" s="4" t="n">
        <f aca="false" ca="false" dt2D="false" dtr="false" t="normal">+U594+V594</f>
        <v>5</v>
      </c>
    </row>
    <row customFormat="true" customHeight="true" ht="12.75" outlineLevel="0" r="595" s="0">
      <c r="A595" s="49" t="n">
        <f aca="false" ca="false" dt2D="false" dtr="false" t="normal">+A594+1</f>
        <v>570</v>
      </c>
      <c r="B595" s="49" t="n">
        <f aca="false" ca="false" dt2D="false" dtr="false" t="normal">+B594+1</f>
        <v>63</v>
      </c>
      <c r="C595" s="50" t="s">
        <v>115</v>
      </c>
      <c r="D595" s="49" t="s">
        <v>710</v>
      </c>
      <c r="E595" s="58" t="n">
        <f aca="false" ca="true" dt2D="false" dtr="false" t="normal">SUBTOTAL(9, F595:T595)</f>
        <v>3207922.18406</v>
      </c>
      <c r="F595" s="58" t="n"/>
      <c r="G595" s="58" t="n">
        <v>968679.28</v>
      </c>
      <c r="H595" s="58" t="n"/>
      <c r="I595" s="58" t="n">
        <v>1446366.15</v>
      </c>
      <c r="J595" s="58" t="n"/>
      <c r="K595" s="58" t="n"/>
      <c r="L595" s="58" t="n">
        <v>0</v>
      </c>
      <c r="M595" s="58" t="n"/>
      <c r="N595" s="58" t="n"/>
      <c r="O595" s="58" t="n"/>
      <c r="P595" s="58" t="n"/>
      <c r="Q595" s="58" t="n"/>
      <c r="R595" s="58" t="n">
        <v>334638.37404</v>
      </c>
      <c r="S595" s="58" t="n">
        <v>28308.04002</v>
      </c>
      <c r="T595" s="58" t="n">
        <v>429930.34</v>
      </c>
      <c r="U595" s="4" t="n">
        <f aca="false" ca="false" dt2D="false" dtr="false" t="normal">COUNTIF(F595:Q595, "&gt;0")</f>
        <v>2</v>
      </c>
      <c r="V595" s="4" t="n">
        <f aca="false" ca="false" dt2D="false" dtr="false" t="normal">COUNTIF(R595:T595, "&gt;0")</f>
        <v>3</v>
      </c>
      <c r="W595" s="4" t="n">
        <f aca="false" ca="false" dt2D="false" dtr="false" t="normal">+U595+V595</f>
        <v>5</v>
      </c>
    </row>
    <row customFormat="true" customHeight="true" ht="12.75" outlineLevel="0" r="596" s="0">
      <c r="A596" s="49" t="n">
        <f aca="false" ca="false" dt2D="false" dtr="false" t="normal">+A595+1</f>
        <v>571</v>
      </c>
      <c r="B596" s="49" t="n">
        <f aca="false" ca="false" dt2D="false" dtr="false" t="normal">+B595+1</f>
        <v>64</v>
      </c>
      <c r="C596" s="50" t="s">
        <v>115</v>
      </c>
      <c r="D596" s="49" t="s">
        <v>711</v>
      </c>
      <c r="E596" s="58" t="n">
        <f aca="false" ca="true" dt2D="false" dtr="false" t="normal">SUBTOTAL(9, F596:T596)</f>
        <v>9344391.33514</v>
      </c>
      <c r="F596" s="58" t="n">
        <v>3660466.2</v>
      </c>
      <c r="G596" s="58" t="n">
        <v>2227344.99</v>
      </c>
      <c r="H596" s="58" t="n">
        <v>1049534.83</v>
      </c>
      <c r="I596" s="58" t="n">
        <v>894431.06</v>
      </c>
      <c r="J596" s="58" t="n"/>
      <c r="K596" s="58" t="n"/>
      <c r="L596" s="58" t="n">
        <v>0</v>
      </c>
      <c r="M596" s="58" t="n"/>
      <c r="N596" s="58" t="n"/>
      <c r="O596" s="58" t="n"/>
      <c r="P596" s="58" t="n"/>
      <c r="Q596" s="58" t="n"/>
      <c r="R596" s="58" t="n">
        <v>671978.06022</v>
      </c>
      <c r="S596" s="58" t="n">
        <v>70288.20492</v>
      </c>
      <c r="T596" s="58" t="n">
        <v>770347.99</v>
      </c>
      <c r="U596" s="4" t="n">
        <f aca="false" ca="false" dt2D="false" dtr="false" t="normal">COUNTIF(F596:Q596, "&gt;0")</f>
        <v>4</v>
      </c>
      <c r="V596" s="4" t="n">
        <f aca="false" ca="false" dt2D="false" dtr="false" t="normal">COUNTIF(R596:T596, "&gt;0")</f>
        <v>3</v>
      </c>
      <c r="W596" s="4" t="n">
        <f aca="false" ca="false" dt2D="false" dtr="false" t="normal">+U596+V596</f>
        <v>7</v>
      </c>
    </row>
    <row customFormat="true" customHeight="true" ht="12.75" outlineLevel="0" r="597" s="0">
      <c r="A597" s="49" t="n">
        <f aca="false" ca="false" dt2D="false" dtr="false" t="normal">+A596+1</f>
        <v>572</v>
      </c>
      <c r="B597" s="49" t="n">
        <f aca="false" ca="false" dt2D="false" dtr="false" t="normal">+B596+1</f>
        <v>65</v>
      </c>
      <c r="C597" s="50" t="s">
        <v>115</v>
      </c>
      <c r="D597" s="49" t="s">
        <v>712</v>
      </c>
      <c r="E597" s="58" t="n">
        <f aca="false" ca="true" dt2D="false" dtr="false" t="normal">SUBTOTAL(9, F597:T597)</f>
        <v>904789.64</v>
      </c>
      <c r="F597" s="58" t="n">
        <v>805738.7</v>
      </c>
      <c r="G597" s="58" t="n"/>
      <c r="H597" s="58" t="n"/>
      <c r="I597" s="58" t="n"/>
      <c r="J597" s="58" t="n"/>
      <c r="K597" s="58" t="n"/>
      <c r="L597" s="58" t="n">
        <v>0</v>
      </c>
      <c r="M597" s="58" t="n"/>
      <c r="N597" s="58" t="n"/>
      <c r="O597" s="58" t="n"/>
      <c r="P597" s="58" t="n"/>
      <c r="Q597" s="58" t="n"/>
      <c r="R597" s="58" t="n">
        <v>72383.17</v>
      </c>
      <c r="S597" s="58" t="n">
        <v>9047.9</v>
      </c>
      <c r="T597" s="58" t="n">
        <v>17619.87</v>
      </c>
      <c r="U597" s="4" t="n">
        <f aca="false" ca="false" dt2D="false" dtr="false" t="normal">COUNTIF(F597:Q597, "&gt;0")</f>
        <v>1</v>
      </c>
      <c r="V597" s="4" t="n">
        <f aca="false" ca="false" dt2D="false" dtr="false" t="normal">COUNTIF(R597:T597, "&gt;0")</f>
        <v>3</v>
      </c>
      <c r="W597" s="4" t="n">
        <f aca="false" ca="false" dt2D="false" dtr="false" t="normal">+U597+V597</f>
        <v>4</v>
      </c>
    </row>
    <row customFormat="true" customHeight="true" ht="12.75" outlineLevel="0" r="598" s="0">
      <c r="A598" s="49" t="n">
        <f aca="false" ca="false" dt2D="false" dtr="false" t="normal">+A597+1</f>
        <v>573</v>
      </c>
      <c r="B598" s="49" t="n">
        <f aca="false" ca="false" dt2D="false" dtr="false" t="normal">+B597+1</f>
        <v>66</v>
      </c>
      <c r="C598" s="50" t="s">
        <v>115</v>
      </c>
      <c r="D598" s="49" t="s">
        <v>713</v>
      </c>
      <c r="E598" s="58" t="n">
        <f aca="false" ca="true" dt2D="false" dtr="false" t="normal">SUBTOTAL(9, F598:T598)</f>
        <v>9729425.870000001</v>
      </c>
      <c r="F598" s="58" t="n">
        <v>5276549.63</v>
      </c>
      <c r="G598" s="58" t="n"/>
      <c r="H598" s="58" t="n"/>
      <c r="I598" s="58" t="n"/>
      <c r="J598" s="58" t="n">
        <v>752474.52</v>
      </c>
      <c r="K598" s="58" t="n"/>
      <c r="L598" s="58" t="n">
        <v>0</v>
      </c>
      <c r="M598" s="58" t="n"/>
      <c r="N598" s="58" t="n"/>
      <c r="O598" s="58" t="n"/>
      <c r="P598" s="58" t="n"/>
      <c r="Q598" s="58" t="n"/>
      <c r="R598" s="58" t="n">
        <v>2892729.58</v>
      </c>
      <c r="S598" s="58" t="n">
        <v>278835.55</v>
      </c>
      <c r="T598" s="58" t="n">
        <v>528836.59</v>
      </c>
      <c r="U598" s="4" t="n">
        <f aca="false" ca="false" dt2D="false" dtr="false" t="normal">COUNTIF(F598:Q598, "&gt;0")</f>
        <v>2</v>
      </c>
      <c r="V598" s="4" t="n">
        <f aca="false" ca="false" dt2D="false" dtr="false" t="normal">COUNTIF(R598:T598, "&gt;0")</f>
        <v>3</v>
      </c>
      <c r="W598" s="4" t="n">
        <f aca="false" ca="false" dt2D="false" dtr="false" t="normal">+U598+V598</f>
        <v>5</v>
      </c>
    </row>
    <row customFormat="true" customHeight="true" ht="12.75" outlineLevel="0" r="599" s="0">
      <c r="A599" s="49" t="n">
        <f aca="false" ca="false" dt2D="false" dtr="false" t="normal">+A598+1</f>
        <v>574</v>
      </c>
      <c r="B599" s="49" t="n">
        <f aca="false" ca="false" dt2D="false" dtr="false" t="normal">+B598+1</f>
        <v>67</v>
      </c>
      <c r="C599" s="50" t="s">
        <v>115</v>
      </c>
      <c r="D599" s="49" t="s">
        <v>715</v>
      </c>
      <c r="E599" s="58" t="n">
        <f aca="false" ca="true" dt2D="false" dtr="false" t="normal">SUBTOTAL(9, F599:T599)</f>
        <v>13069548.120000001</v>
      </c>
      <c r="F599" s="58" t="n"/>
      <c r="G599" s="58" t="n"/>
      <c r="H599" s="58" t="n"/>
      <c r="I599" s="58" t="n"/>
      <c r="J599" s="58" t="n">
        <v>2585155.75</v>
      </c>
      <c r="K599" s="58" t="n"/>
      <c r="L599" s="58" t="n">
        <v>0</v>
      </c>
      <c r="M599" s="58" t="n"/>
      <c r="N599" s="58" t="n"/>
      <c r="O599" s="58" t="n"/>
      <c r="P599" s="58" t="n"/>
      <c r="Q599" s="58" t="n"/>
      <c r="R599" s="58" t="n">
        <v>8309583.9</v>
      </c>
      <c r="S599" s="58" t="n">
        <v>754387.73</v>
      </c>
      <c r="T599" s="58" t="n">
        <v>1420420.74</v>
      </c>
      <c r="U599" s="4" t="n">
        <f aca="false" ca="false" dt2D="false" dtr="false" t="normal">COUNTIF(F599:Q599, "&gt;0")</f>
        <v>1</v>
      </c>
      <c r="V599" s="4" t="n">
        <f aca="false" ca="false" dt2D="false" dtr="false" t="normal">COUNTIF(R599:T599, "&gt;0")</f>
        <v>3</v>
      </c>
      <c r="W599" s="4" t="n">
        <f aca="false" ca="false" dt2D="false" dtr="false" t="normal">+U599+V599</f>
        <v>4</v>
      </c>
    </row>
    <row customFormat="true" customHeight="true" ht="12.75" outlineLevel="0" r="600" s="0">
      <c r="A600" s="49" t="n">
        <f aca="false" ca="false" dt2D="false" dtr="false" t="normal">+A599+1</f>
        <v>575</v>
      </c>
      <c r="B600" s="49" t="n">
        <f aca="false" ca="false" dt2D="false" dtr="false" t="normal">+B599+1</f>
        <v>68</v>
      </c>
      <c r="C600" s="50" t="s">
        <v>115</v>
      </c>
      <c r="D600" s="49" t="s">
        <v>716</v>
      </c>
      <c r="E600" s="58" t="n">
        <f aca="false" ca="true" dt2D="false" dtr="false" t="normal">SUBTOTAL(9, F600:T600)</f>
        <v>17238528.68142</v>
      </c>
      <c r="F600" s="58" t="n">
        <v>6570319.92</v>
      </c>
      <c r="G600" s="58" t="n">
        <v>3997952.27</v>
      </c>
      <c r="H600" s="58" t="n">
        <v>1883852.84</v>
      </c>
      <c r="I600" s="58" t="n">
        <v>1605450.76</v>
      </c>
      <c r="J600" s="58" t="n">
        <v>862676.53</v>
      </c>
      <c r="K600" s="58" t="n"/>
      <c r="L600" s="58" t="n">
        <v>0</v>
      </c>
      <c r="M600" s="58" t="n"/>
      <c r="N600" s="58" t="n"/>
      <c r="O600" s="58" t="n"/>
      <c r="P600" s="58" t="n"/>
      <c r="Q600" s="58" t="n"/>
      <c r="R600" s="58" t="n">
        <v>1206160.79866</v>
      </c>
      <c r="S600" s="58" t="n">
        <v>126163.16276</v>
      </c>
      <c r="T600" s="58" t="n">
        <v>985952.4</v>
      </c>
      <c r="U600" s="4" t="n">
        <f aca="false" ca="false" dt2D="false" dtr="false" t="normal">COUNTIF(F600:Q600, "&gt;0")</f>
        <v>5</v>
      </c>
      <c r="V600" s="4" t="n">
        <f aca="false" ca="false" dt2D="false" dtr="false" t="normal">COUNTIF(R600:T600, "&gt;0")</f>
        <v>3</v>
      </c>
      <c r="W600" s="4" t="n">
        <f aca="false" ca="false" dt2D="false" dtr="false" t="normal">+U600+V600</f>
        <v>8</v>
      </c>
    </row>
    <row customFormat="true" customHeight="true" ht="12.75" outlineLevel="0" r="601" s="0">
      <c r="A601" s="49" t="n">
        <f aca="false" ca="false" dt2D="false" dtr="false" t="normal">+A600+1</f>
        <v>576</v>
      </c>
      <c r="B601" s="49" t="n">
        <f aca="false" ca="false" dt2D="false" dtr="false" t="normal">+B600+1</f>
        <v>69</v>
      </c>
      <c r="C601" s="50" t="s">
        <v>115</v>
      </c>
      <c r="D601" s="49" t="s">
        <v>718</v>
      </c>
      <c r="E601" s="58" t="n">
        <f aca="false" ca="true" dt2D="false" dtr="false" t="normal">SUBTOTAL(9, F601:T601)</f>
        <v>29832211.137560003</v>
      </c>
      <c r="F601" s="58" t="n">
        <v>11560287.24</v>
      </c>
      <c r="G601" s="58" t="n">
        <v>4674942.81</v>
      </c>
      <c r="H601" s="58" t="n">
        <v>4941744</v>
      </c>
      <c r="I601" s="58" t="n">
        <v>3768093.41</v>
      </c>
      <c r="J601" s="58" t="n"/>
      <c r="K601" s="58" t="n"/>
      <c r="L601" s="58" t="n">
        <v>0</v>
      </c>
      <c r="M601" s="58" t="n"/>
      <c r="N601" s="58" t="n"/>
      <c r="O601" s="58" t="n"/>
      <c r="P601" s="58" t="n"/>
      <c r="Q601" s="58" t="n"/>
      <c r="R601" s="58" t="n">
        <v>2724720.12188</v>
      </c>
      <c r="S601" s="58" t="n">
        <v>285002.88568</v>
      </c>
      <c r="T601" s="58" t="n">
        <v>1877420.67</v>
      </c>
      <c r="U601" s="4" t="n">
        <f aca="false" ca="false" dt2D="false" dtr="false" t="normal">COUNTIF(F601:Q601, "&gt;0")</f>
        <v>4</v>
      </c>
      <c r="V601" s="4" t="n">
        <f aca="false" ca="false" dt2D="false" dtr="false" t="normal">COUNTIF(R601:T601, "&gt;0")</f>
        <v>3</v>
      </c>
      <c r="W601" s="4" t="n">
        <f aca="false" ca="false" dt2D="false" dtr="false" t="normal">+U601+V601</f>
        <v>7</v>
      </c>
    </row>
    <row customFormat="true" customHeight="true" ht="12.75" outlineLevel="0" r="602" s="0">
      <c r="A602" s="49" t="n">
        <f aca="false" ca="false" dt2D="false" dtr="false" t="normal">+A601+1</f>
        <v>577</v>
      </c>
      <c r="B602" s="49" t="n">
        <f aca="false" ca="false" dt2D="false" dtr="false" t="normal">+B601+1</f>
        <v>70</v>
      </c>
      <c r="C602" s="50" t="s">
        <v>115</v>
      </c>
      <c r="D602" s="49" t="s">
        <v>719</v>
      </c>
      <c r="E602" s="58" t="n">
        <f aca="false" ca="true" dt2D="false" dtr="false" t="normal">SUBTOTAL(9, F602:T602)</f>
        <v>13216873.96522</v>
      </c>
      <c r="F602" s="58" t="n">
        <v>4918899.56</v>
      </c>
      <c r="G602" s="58" t="n">
        <v>2993084.95</v>
      </c>
      <c r="H602" s="58" t="n">
        <v>1410354.9</v>
      </c>
      <c r="I602" s="58" t="n">
        <v>1201927.93</v>
      </c>
      <c r="J602" s="58" t="n">
        <v>645846.66</v>
      </c>
      <c r="K602" s="58" t="n"/>
      <c r="L602" s="58" t="n">
        <v>0</v>
      </c>
      <c r="M602" s="58" t="n"/>
      <c r="N602" s="58" t="n"/>
      <c r="O602" s="58" t="n"/>
      <c r="P602" s="58" t="n"/>
      <c r="Q602" s="58" t="n"/>
      <c r="R602" s="58" t="n">
        <v>902997.70606</v>
      </c>
      <c r="S602" s="58" t="n">
        <v>94452.61916</v>
      </c>
      <c r="T602" s="58" t="n">
        <v>1049309.64</v>
      </c>
      <c r="U602" s="4" t="n">
        <f aca="false" ca="false" dt2D="false" dtr="false" t="normal">COUNTIF(F602:Q602, "&gt;0")</f>
        <v>5</v>
      </c>
      <c r="V602" s="4" t="n">
        <f aca="false" ca="false" dt2D="false" dtr="false" t="normal">COUNTIF(R602:T602, "&gt;0")</f>
        <v>3</v>
      </c>
      <c r="W602" s="4" t="n">
        <f aca="false" ca="false" dt2D="false" dtr="false" t="normal">+U602+V602</f>
        <v>8</v>
      </c>
    </row>
    <row customFormat="true" customHeight="true" ht="12.75" outlineLevel="0" r="603" s="0">
      <c r="A603" s="49" t="n">
        <f aca="false" ca="false" dt2D="false" dtr="false" t="normal">+A602+1</f>
        <v>578</v>
      </c>
      <c r="B603" s="49" t="n">
        <f aca="false" ca="false" dt2D="false" dtr="false" t="normal">+B602+1</f>
        <v>71</v>
      </c>
      <c r="C603" s="50" t="s">
        <v>115</v>
      </c>
      <c r="D603" s="49" t="s">
        <v>720</v>
      </c>
      <c r="E603" s="58" t="n">
        <f aca="false" ca="true" dt2D="false" dtr="false" t="normal">SUBTOTAL(9, F603:T603)</f>
        <v>15108175.040180001</v>
      </c>
      <c r="F603" s="58" t="n">
        <v>5541634.97</v>
      </c>
      <c r="G603" s="58" t="n">
        <v>2241019.28</v>
      </c>
      <c r="H603" s="58" t="n">
        <v>2368915.31</v>
      </c>
      <c r="I603" s="58" t="n">
        <v>1806304.44</v>
      </c>
      <c r="J603" s="58" t="n">
        <v>790277.63</v>
      </c>
      <c r="K603" s="58" t="n"/>
      <c r="L603" s="58" t="n">
        <v>0</v>
      </c>
      <c r="M603" s="58" t="n"/>
      <c r="N603" s="58" t="n"/>
      <c r="O603" s="58" t="n"/>
      <c r="P603" s="58" t="n"/>
      <c r="Q603" s="58" t="n"/>
      <c r="R603" s="58" t="n">
        <v>1306144.38814</v>
      </c>
      <c r="S603" s="58" t="n">
        <v>136621.34204</v>
      </c>
      <c r="T603" s="58" t="n">
        <v>917257.68</v>
      </c>
      <c r="U603" s="4" t="n">
        <f aca="false" ca="false" dt2D="false" dtr="false" t="normal">COUNTIF(F603:Q603, "&gt;0")</f>
        <v>5</v>
      </c>
      <c r="V603" s="4" t="n">
        <f aca="false" ca="false" dt2D="false" dtr="false" t="normal">COUNTIF(R603:T603, "&gt;0")</f>
        <v>3</v>
      </c>
      <c r="W603" s="4" t="n">
        <f aca="false" ca="false" dt2D="false" dtr="false" t="normal">+U603+V603</f>
        <v>8</v>
      </c>
    </row>
    <row customFormat="true" customHeight="true" ht="12.75" outlineLevel="0" r="604" s="0">
      <c r="A604" s="49" t="n">
        <f aca="false" ca="false" dt2D="false" dtr="false" t="normal">+A603+1</f>
        <v>579</v>
      </c>
      <c r="B604" s="49" t="n">
        <f aca="false" ca="false" dt2D="false" dtr="false" t="normal">+B603+1</f>
        <v>72</v>
      </c>
      <c r="C604" s="50" t="s">
        <v>115</v>
      </c>
      <c r="D604" s="49" t="s">
        <v>721</v>
      </c>
      <c r="E604" s="58" t="n">
        <f aca="false" ca="true" dt2D="false" dtr="false" t="normal">SUBTOTAL(9, F604:T604)</f>
        <v>12469617.420000002</v>
      </c>
      <c r="F604" s="58" t="n"/>
      <c r="G604" s="58" t="n"/>
      <c r="H604" s="58" t="n">
        <v>2886588.3</v>
      </c>
      <c r="I604" s="58" t="n">
        <v>2201031.52</v>
      </c>
      <c r="J604" s="58" t="n">
        <v>962974.97</v>
      </c>
      <c r="K604" s="58" t="n"/>
      <c r="L604" s="58" t="n">
        <v>0</v>
      </c>
      <c r="M604" s="58" t="n"/>
      <c r="N604" s="58" t="n"/>
      <c r="O604" s="58" t="n"/>
      <c r="P604" s="58" t="n"/>
      <c r="Q604" s="58" t="n"/>
      <c r="R604" s="58" t="n">
        <v>5028230.4</v>
      </c>
      <c r="S604" s="58" t="n">
        <v>480470.84</v>
      </c>
      <c r="T604" s="58" t="n">
        <v>910321.39</v>
      </c>
      <c r="U604" s="4" t="n">
        <f aca="false" ca="false" dt2D="false" dtr="false" t="normal">COUNTIF(F604:Q604, "&gt;0")</f>
        <v>3</v>
      </c>
      <c r="V604" s="4" t="n">
        <f aca="false" ca="false" dt2D="false" dtr="false" t="normal">COUNTIF(R604:T604, "&gt;0")</f>
        <v>3</v>
      </c>
      <c r="W604" s="4" t="n">
        <f aca="false" ca="false" dt2D="false" dtr="false" t="normal">+U604+V604</f>
        <v>6</v>
      </c>
    </row>
    <row customFormat="true" customHeight="true" ht="12.75" outlineLevel="0" r="605" s="0">
      <c r="A605" s="49" t="n">
        <f aca="false" ca="false" dt2D="false" dtr="false" t="normal">+A604+1</f>
        <v>580</v>
      </c>
      <c r="B605" s="49" t="n">
        <f aca="false" ca="false" dt2D="false" dtr="false" t="normal">+B604+1</f>
        <v>73</v>
      </c>
      <c r="C605" s="50" t="s">
        <v>115</v>
      </c>
      <c r="D605" s="49" t="s">
        <v>722</v>
      </c>
      <c r="E605" s="58" t="n">
        <f aca="false" ca="true" dt2D="false" dtr="false" t="normal">SUBTOTAL(9, F605:T605)</f>
        <v>14059958.230000002</v>
      </c>
      <c r="F605" s="58" t="n"/>
      <c r="G605" s="58" t="n"/>
      <c r="H605" s="58" t="n"/>
      <c r="I605" s="58" t="n"/>
      <c r="J605" s="58" t="n"/>
      <c r="K605" s="58" t="n"/>
      <c r="L605" s="58" t="n">
        <v>0</v>
      </c>
      <c r="M605" s="58" t="n"/>
      <c r="N605" s="58" t="n"/>
      <c r="O605" s="58" t="n"/>
      <c r="P605" s="58" t="n"/>
      <c r="Q605" s="58" t="n">
        <v>9386329.82</v>
      </c>
      <c r="R605" s="58" t="n">
        <v>3621676.31</v>
      </c>
      <c r="S605" s="58" t="n">
        <v>362167.63</v>
      </c>
      <c r="T605" s="58" t="n">
        <v>689784.47</v>
      </c>
      <c r="U605" s="4" t="n">
        <f aca="false" ca="false" dt2D="false" dtr="false" t="normal">COUNTIF(F605:Q605, "&gt;0")</f>
        <v>1</v>
      </c>
      <c r="V605" s="4" t="n">
        <f aca="false" ca="false" dt2D="false" dtr="false" t="normal">COUNTIF(R605:T605, "&gt;0")</f>
        <v>3</v>
      </c>
      <c r="W605" s="4" t="n">
        <f aca="false" ca="false" dt2D="false" dtr="false" t="normal">+U605+V605</f>
        <v>4</v>
      </c>
    </row>
    <row customFormat="true" customHeight="true" ht="12.75" outlineLevel="0" r="606" s="0">
      <c r="A606" s="49" t="n">
        <f aca="false" ca="false" dt2D="false" dtr="false" t="normal">+A605+1</f>
        <v>581</v>
      </c>
      <c r="B606" s="49" t="n">
        <f aca="false" ca="false" dt2D="false" dtr="false" t="normal">+B605+1</f>
        <v>74</v>
      </c>
      <c r="C606" s="50" t="s">
        <v>115</v>
      </c>
      <c r="D606" s="49" t="s">
        <v>723</v>
      </c>
      <c r="E606" s="58" t="n">
        <f aca="false" ca="true" dt2D="false" dtr="false" t="normal">SUBTOTAL(9, F606:T606)</f>
        <v>11895262.8467</v>
      </c>
      <c r="F606" s="58" t="n"/>
      <c r="G606" s="58" t="n"/>
      <c r="H606" s="58" t="n"/>
      <c r="I606" s="58" t="n"/>
      <c r="J606" s="58" t="n"/>
      <c r="K606" s="58" t="n"/>
      <c r="L606" s="58" t="n">
        <v>0</v>
      </c>
      <c r="M606" s="58" t="n"/>
      <c r="N606" s="58" t="n">
        <v>10110172.09</v>
      </c>
      <c r="O606" s="58" t="n"/>
      <c r="P606" s="58" t="n"/>
      <c r="Q606" s="58" t="n"/>
      <c r="R606" s="58" t="n">
        <v>1033126.10703</v>
      </c>
      <c r="S606" s="58" t="n">
        <v>114791.78967</v>
      </c>
      <c r="T606" s="58" t="n">
        <v>637172.86</v>
      </c>
      <c r="U606" s="4" t="n">
        <f aca="false" ca="false" dt2D="false" dtr="false" t="normal">COUNTIF(F606:Q606, "&gt;0")</f>
        <v>1</v>
      </c>
      <c r="V606" s="4" t="n">
        <f aca="false" ca="false" dt2D="false" dtr="false" t="normal">COUNTIF(R606:T606, "&gt;0")</f>
        <v>3</v>
      </c>
      <c r="W606" s="4" t="n">
        <f aca="false" ca="false" dt2D="false" dtr="false" t="normal">+U606+V606</f>
        <v>4</v>
      </c>
    </row>
    <row customFormat="true" customHeight="true" ht="12.75" outlineLevel="0" r="607" s="0">
      <c r="A607" s="49" t="n">
        <f aca="false" ca="false" dt2D="false" dtr="false" t="normal">+A606+1</f>
        <v>582</v>
      </c>
      <c r="B607" s="49" t="n">
        <f aca="false" ca="false" dt2D="false" dtr="false" t="normal">+B606+1</f>
        <v>75</v>
      </c>
      <c r="C607" s="50" t="s">
        <v>115</v>
      </c>
      <c r="D607" s="49" t="s">
        <v>724</v>
      </c>
      <c r="E607" s="58" t="n">
        <f aca="false" ca="true" dt2D="false" dtr="false" t="normal">SUBTOTAL(9, F607:T607)</f>
        <v>11775405.74</v>
      </c>
      <c r="F607" s="58" t="n"/>
      <c r="G607" s="58" t="n"/>
      <c r="H607" s="58" t="n"/>
      <c r="I607" s="58" t="n"/>
      <c r="J607" s="58" t="n"/>
      <c r="K607" s="58" t="n"/>
      <c r="L607" s="58" t="n">
        <v>0</v>
      </c>
      <c r="M607" s="58" t="n"/>
      <c r="N607" s="58" t="n"/>
      <c r="O607" s="58" t="n"/>
      <c r="P607" s="58" t="n"/>
      <c r="Q607" s="58" t="n">
        <v>6768599.33</v>
      </c>
      <c r="R607" s="58" t="n">
        <v>3846698.18</v>
      </c>
      <c r="S607" s="58" t="n">
        <v>398392.73</v>
      </c>
      <c r="T607" s="58" t="n">
        <v>761715.5</v>
      </c>
      <c r="U607" s="4" t="n">
        <f aca="false" ca="false" dt2D="false" dtr="false" t="normal">COUNTIF(F607:Q607, "&gt;0")</f>
        <v>1</v>
      </c>
      <c r="V607" s="4" t="n">
        <f aca="false" ca="false" dt2D="false" dtr="false" t="normal">COUNTIF(R607:T607, "&gt;0")</f>
        <v>3</v>
      </c>
      <c r="W607" s="4" t="n">
        <f aca="false" ca="false" dt2D="false" dtr="false" t="normal">+U607+V607</f>
        <v>4</v>
      </c>
    </row>
    <row customFormat="true" customHeight="true" ht="12.75" outlineLevel="0" r="608" s="0">
      <c r="A608" s="49" t="n">
        <f aca="false" ca="false" dt2D="false" dtr="false" t="normal">+A607+1</f>
        <v>583</v>
      </c>
      <c r="B608" s="49" t="n">
        <f aca="false" ca="false" dt2D="false" dtr="false" t="normal">+B607+1</f>
        <v>76</v>
      </c>
      <c r="C608" s="50" t="s">
        <v>115</v>
      </c>
      <c r="D608" s="49" t="s">
        <v>725</v>
      </c>
      <c r="E608" s="58" t="n">
        <f aca="false" ca="true" dt2D="false" dtr="false" t="normal">SUBTOTAL(9, F608:T608)</f>
        <v>24904452.87888</v>
      </c>
      <c r="F608" s="58" t="n">
        <v>9134881.39</v>
      </c>
      <c r="G608" s="58" t="n">
        <v>3694116.52</v>
      </c>
      <c r="H608" s="58" t="n">
        <v>3904941.5</v>
      </c>
      <c r="I608" s="58" t="n">
        <v>2977528.64</v>
      </c>
      <c r="J608" s="58" t="n">
        <v>1302700.81</v>
      </c>
      <c r="K608" s="58" t="n"/>
      <c r="L608" s="58" t="n">
        <v>0</v>
      </c>
      <c r="M608" s="58" t="n"/>
      <c r="N608" s="58" t="n"/>
      <c r="O608" s="58" t="n"/>
      <c r="P608" s="58" t="n"/>
      <c r="Q608" s="58" t="n"/>
      <c r="R608" s="58" t="n">
        <v>2153060.26824</v>
      </c>
      <c r="S608" s="58" t="n">
        <v>225207.86064</v>
      </c>
      <c r="T608" s="58" t="n">
        <v>1512015.89</v>
      </c>
      <c r="U608" s="4" t="n">
        <f aca="false" ca="false" dt2D="false" dtr="false" t="normal">COUNTIF(F608:Q608, "&gt;0")</f>
        <v>5</v>
      </c>
      <c r="V608" s="4" t="n">
        <f aca="false" ca="false" dt2D="false" dtr="false" t="normal">COUNTIF(R608:T608, "&gt;0")</f>
        <v>3</v>
      </c>
      <c r="W608" s="4" t="n">
        <f aca="false" ca="false" dt2D="false" dtr="false" t="normal">+U608+V608</f>
        <v>8</v>
      </c>
    </row>
    <row customFormat="true" customHeight="true" ht="12.75" outlineLevel="0" r="609" s="0">
      <c r="A609" s="49" t="n">
        <f aca="false" ca="false" dt2D="false" dtr="false" t="normal">+A608+1</f>
        <v>584</v>
      </c>
      <c r="B609" s="49" t="n">
        <f aca="false" ca="false" dt2D="false" dtr="false" t="normal">+B608+1</f>
        <v>77</v>
      </c>
      <c r="C609" s="50" t="s">
        <v>115</v>
      </c>
      <c r="D609" s="49" t="s">
        <v>726</v>
      </c>
      <c r="E609" s="58" t="n">
        <f aca="false" ca="true" dt2D="false" dtr="false" t="normal">SUBTOTAL(9, F609:T609)</f>
        <v>22294071.372748002</v>
      </c>
      <c r="F609" s="58" t="n">
        <v>8639180.9</v>
      </c>
      <c r="G609" s="58" t="n">
        <v>3493656.85</v>
      </c>
      <c r="H609" s="58" t="n">
        <v>3693041.5</v>
      </c>
      <c r="I609" s="58" t="n">
        <v>2815954.3</v>
      </c>
      <c r="J609" s="58" t="n"/>
      <c r="K609" s="58" t="n"/>
      <c r="L609" s="58" t="n">
        <v>0</v>
      </c>
      <c r="M609" s="58" t="n"/>
      <c r="N609" s="58" t="n"/>
      <c r="O609" s="58" t="n"/>
      <c r="P609" s="58" t="n"/>
      <c r="Q609" s="58" t="n"/>
      <c r="R609" s="58" t="n">
        <v>2036225.361604</v>
      </c>
      <c r="S609" s="58" t="n">
        <v>212987.051144</v>
      </c>
      <c r="T609" s="58" t="n">
        <v>1403025.41</v>
      </c>
      <c r="U609" s="4" t="n">
        <f aca="false" ca="false" dt2D="false" dtr="false" t="normal">COUNTIF(F609:Q609, "&gt;0")</f>
        <v>4</v>
      </c>
      <c r="V609" s="4" t="n">
        <f aca="false" ca="false" dt2D="false" dtr="false" t="normal">COUNTIF(R609:T609, "&gt;0")</f>
        <v>3</v>
      </c>
      <c r="W609" s="4" t="n">
        <f aca="false" ca="false" dt2D="false" dtr="false" t="normal">+U609+V609</f>
        <v>7</v>
      </c>
    </row>
    <row customFormat="true" customHeight="true" ht="12.75" outlineLevel="0" r="610" s="0">
      <c r="A610" s="49" t="n">
        <f aca="false" ca="false" dt2D="false" dtr="false" t="normal">+A609+1</f>
        <v>585</v>
      </c>
      <c r="B610" s="49" t="n">
        <f aca="false" ca="false" dt2D="false" dtr="false" t="normal">+B609+1</f>
        <v>78</v>
      </c>
      <c r="C610" s="50" t="s">
        <v>115</v>
      </c>
      <c r="D610" s="49" t="s">
        <v>727</v>
      </c>
      <c r="E610" s="58" t="n">
        <f aca="false" ca="true" dt2D="false" dtr="false" t="normal">SUBTOTAL(9, F610:T610)</f>
        <v>7431661.16</v>
      </c>
      <c r="F610" s="58" t="n"/>
      <c r="G610" s="58" t="n">
        <v>3654387.43</v>
      </c>
      <c r="H610" s="58" t="n"/>
      <c r="I610" s="58" t="n"/>
      <c r="J610" s="58" t="n"/>
      <c r="K610" s="58" t="n"/>
      <c r="L610" s="58" t="n">
        <v>0</v>
      </c>
      <c r="M610" s="58" t="n"/>
      <c r="N610" s="58" t="n"/>
      <c r="O610" s="58" t="n"/>
      <c r="P610" s="58" t="n"/>
      <c r="Q610" s="58" t="n"/>
      <c r="R610" s="58" t="n">
        <v>2927075.41</v>
      </c>
      <c r="S610" s="58" t="n">
        <v>292707.54</v>
      </c>
      <c r="T610" s="58" t="n">
        <v>557490.78</v>
      </c>
      <c r="U610" s="4" t="n">
        <f aca="false" ca="false" dt2D="false" dtr="false" t="normal">COUNTIF(F610:Q610, "&gt;0")</f>
        <v>1</v>
      </c>
      <c r="V610" s="4" t="n">
        <f aca="false" ca="false" dt2D="false" dtr="false" t="normal">COUNTIF(R610:T610, "&gt;0")</f>
        <v>3</v>
      </c>
      <c r="W610" s="4" t="n">
        <f aca="false" ca="false" dt2D="false" dtr="false" t="normal">+U610+V610</f>
        <v>4</v>
      </c>
    </row>
    <row customFormat="true" customHeight="true" ht="12.75" outlineLevel="0" r="611" s="0">
      <c r="A611" s="49" t="n">
        <f aca="false" ca="false" dt2D="false" dtr="false" t="normal">+A610+1</f>
        <v>586</v>
      </c>
      <c r="B611" s="49" t="n">
        <f aca="false" ca="false" dt2D="false" dtr="false" t="normal">+B610+1</f>
        <v>79</v>
      </c>
      <c r="C611" s="50" t="s">
        <v>115</v>
      </c>
      <c r="D611" s="49" t="s">
        <v>728</v>
      </c>
      <c r="E611" s="58" t="n">
        <f aca="false" ca="true" dt2D="false" dtr="false" t="normal">SUBTOTAL(9, F611:T611)</f>
        <v>16288411.479999999</v>
      </c>
      <c r="F611" s="58" t="n">
        <v>8727373.85</v>
      </c>
      <c r="G611" s="58" t="n"/>
      <c r="H611" s="58" t="n"/>
      <c r="I611" s="58" t="n"/>
      <c r="J611" s="58" t="n"/>
      <c r="K611" s="58" t="n"/>
      <c r="L611" s="58" t="n">
        <v>0</v>
      </c>
      <c r="M611" s="58" t="n"/>
      <c r="N611" s="58" t="n"/>
      <c r="O611" s="58" t="n"/>
      <c r="P611" s="58" t="n"/>
      <c r="Q611" s="58" t="n"/>
      <c r="R611" s="58" t="n">
        <v>5893835.52</v>
      </c>
      <c r="S611" s="58" t="n">
        <v>575043.35</v>
      </c>
      <c r="T611" s="58" t="n">
        <v>1092158.76</v>
      </c>
      <c r="U611" s="4" t="n">
        <f aca="false" ca="false" dt2D="false" dtr="false" t="normal">COUNTIF(F611:Q611, "&gt;0")</f>
        <v>1</v>
      </c>
      <c r="V611" s="4" t="n">
        <f aca="false" ca="false" dt2D="false" dtr="false" t="normal">COUNTIF(R611:T611, "&gt;0")</f>
        <v>3</v>
      </c>
      <c r="W611" s="4" t="n">
        <f aca="false" ca="false" dt2D="false" dtr="false" t="normal">+U611+V611</f>
        <v>4</v>
      </c>
    </row>
    <row customFormat="true" customHeight="true" ht="12.75" outlineLevel="0" r="612" s="0">
      <c r="A612" s="49" t="n">
        <f aca="false" ca="false" dt2D="false" dtr="false" t="normal">+A611+1</f>
        <v>587</v>
      </c>
      <c r="B612" s="49" t="n">
        <f aca="false" ca="false" dt2D="false" dtr="false" t="normal">+B611+1</f>
        <v>80</v>
      </c>
      <c r="C612" s="50" t="s">
        <v>115</v>
      </c>
      <c r="D612" s="49" t="s">
        <v>729</v>
      </c>
      <c r="E612" s="58" t="n">
        <f aca="false" ca="true" dt2D="false" dtr="false" t="normal">SUBTOTAL(9, F612:T612)</f>
        <v>12967656</v>
      </c>
      <c r="F612" s="58" t="n"/>
      <c r="G612" s="58" t="n"/>
      <c r="H612" s="58" t="n"/>
      <c r="I612" s="58" t="n"/>
      <c r="J612" s="58" t="n"/>
      <c r="K612" s="58" t="n"/>
      <c r="L612" s="58" t="n">
        <v>0</v>
      </c>
      <c r="M612" s="58" t="n"/>
      <c r="N612" s="58" t="n"/>
      <c r="O612" s="58" t="n"/>
      <c r="P612" s="58" t="n"/>
      <c r="Q612" s="58" t="n"/>
      <c r="R612" s="58" t="n">
        <v>9955875.47</v>
      </c>
      <c r="S612" s="58" t="n">
        <v>1034065.37</v>
      </c>
      <c r="T612" s="58" t="n">
        <v>1977715.16</v>
      </c>
      <c r="U612" s="4" t="n">
        <f aca="false" ca="false" dt2D="false" dtr="false" t="normal">COUNTIF(F612:Q612, "&gt;0")</f>
        <v>0</v>
      </c>
      <c r="V612" s="4" t="n">
        <f aca="false" ca="false" dt2D="false" dtr="false" t="normal">COUNTIF(R612:T612, "&gt;0")</f>
        <v>3</v>
      </c>
      <c r="W612" s="4" t="n">
        <f aca="false" ca="false" dt2D="false" dtr="false" t="normal">+U612+V612</f>
        <v>3</v>
      </c>
    </row>
    <row customFormat="true" customHeight="true" ht="12.75" outlineLevel="0" r="613" s="0">
      <c r="A613" s="49" t="n">
        <f aca="false" ca="false" dt2D="false" dtr="false" t="normal">+A612+1</f>
        <v>588</v>
      </c>
      <c r="B613" s="49" t="n">
        <f aca="false" ca="false" dt2D="false" dtr="false" t="normal">+B612+1</f>
        <v>81</v>
      </c>
      <c r="C613" s="50" t="s">
        <v>115</v>
      </c>
      <c r="D613" s="49" t="s">
        <v>730</v>
      </c>
      <c r="E613" s="58" t="n">
        <f aca="false" ca="true" dt2D="false" dtr="false" t="normal">SUBTOTAL(9, F613:T613)</f>
        <v>9467532.629999999</v>
      </c>
      <c r="F613" s="58" t="n"/>
      <c r="G613" s="58" t="n">
        <v>2379611.8</v>
      </c>
      <c r="H613" s="58" t="n"/>
      <c r="I613" s="58" t="n">
        <v>1918012.67</v>
      </c>
      <c r="J613" s="58" t="n"/>
      <c r="K613" s="58" t="n"/>
      <c r="L613" s="58" t="n">
        <v>0</v>
      </c>
      <c r="M613" s="58" t="n"/>
      <c r="N613" s="58" t="n"/>
      <c r="O613" s="58" t="n"/>
      <c r="P613" s="58" t="n"/>
      <c r="Q613" s="58" t="n"/>
      <c r="R613" s="58" t="n">
        <v>3993257.62</v>
      </c>
      <c r="S613" s="58" t="n">
        <v>404702.83</v>
      </c>
      <c r="T613" s="58" t="n">
        <v>771947.71</v>
      </c>
      <c r="U613" s="4" t="n">
        <f aca="false" ca="false" dt2D="false" dtr="false" t="normal">COUNTIF(F613:Q613, "&gt;0")</f>
        <v>2</v>
      </c>
      <c r="V613" s="4" t="n">
        <f aca="false" ca="false" dt2D="false" dtr="false" t="normal">COUNTIF(R613:T613, "&gt;0")</f>
        <v>3</v>
      </c>
      <c r="W613" s="4" t="n">
        <f aca="false" ca="false" dt2D="false" dtr="false" t="normal">+U613+V613</f>
        <v>5</v>
      </c>
    </row>
    <row customFormat="true" customHeight="true" ht="12.75" outlineLevel="0" r="614" s="0">
      <c r="A614" s="49" t="n">
        <f aca="false" ca="false" dt2D="false" dtr="false" t="normal">+A613+1</f>
        <v>589</v>
      </c>
      <c r="B614" s="49" t="n">
        <f aca="false" ca="false" dt2D="false" dtr="false" t="normal">+B613+1</f>
        <v>82</v>
      </c>
      <c r="C614" s="50" t="s">
        <v>115</v>
      </c>
      <c r="D614" s="49" t="s">
        <v>731</v>
      </c>
      <c r="E614" s="58" t="n">
        <f aca="false" ca="true" dt2D="false" dtr="false" t="normal">SUBTOTAL(9, F614:T614)</f>
        <v>14214840.76</v>
      </c>
      <c r="F614" s="58" t="n"/>
      <c r="G614" s="58" t="n"/>
      <c r="H614" s="58" t="n"/>
      <c r="I614" s="58" t="n"/>
      <c r="J614" s="58" t="n"/>
      <c r="K614" s="58" t="n"/>
      <c r="L614" s="58" t="n">
        <v>0</v>
      </c>
      <c r="M614" s="58" t="n"/>
      <c r="N614" s="58" t="n"/>
      <c r="O614" s="58" t="n"/>
      <c r="P614" s="58" t="n">
        <v>12380472.41</v>
      </c>
      <c r="Q614" s="58" t="n"/>
      <c r="R614" s="58" t="n">
        <v>1421484.08</v>
      </c>
      <c r="S614" s="58" t="n">
        <v>142148.41</v>
      </c>
      <c r="T614" s="58" t="n">
        <v>270735.86</v>
      </c>
      <c r="U614" s="4" t="n">
        <f aca="false" ca="false" dt2D="false" dtr="false" t="normal">COUNTIF(F614:Q614, "&gt;0")</f>
        <v>1</v>
      </c>
      <c r="V614" s="4" t="n">
        <f aca="false" ca="false" dt2D="false" dtr="false" t="normal">COUNTIF(R614:T614, "&gt;0")</f>
        <v>3</v>
      </c>
      <c r="W614" s="4" t="n">
        <f aca="false" ca="false" dt2D="false" dtr="false" t="normal">+U614+V614</f>
        <v>4</v>
      </c>
    </row>
    <row customFormat="true" customHeight="true" ht="12.75" outlineLevel="0" r="615" s="0">
      <c r="A615" s="49" t="n">
        <f aca="false" ca="false" dt2D="false" dtr="false" t="normal">+A614+1</f>
        <v>590</v>
      </c>
      <c r="B615" s="49" t="n">
        <f aca="false" ca="false" dt2D="false" dtr="false" t="normal">+B614+1</f>
        <v>83</v>
      </c>
      <c r="C615" s="50" t="s">
        <v>115</v>
      </c>
      <c r="D615" s="49" t="s">
        <v>732</v>
      </c>
      <c r="E615" s="58" t="n">
        <f aca="false" ca="true" dt2D="false" dtr="false" t="normal">SUBTOTAL(9, F615:T615)</f>
        <v>33292636.748320002</v>
      </c>
      <c r="F615" s="58" t="n">
        <v>12211643</v>
      </c>
      <c r="G615" s="58" t="n">
        <v>4938348.98</v>
      </c>
      <c r="H615" s="58" t="n">
        <v>5220182.89</v>
      </c>
      <c r="I615" s="58" t="n">
        <v>3980403.82</v>
      </c>
      <c r="J615" s="58" t="n">
        <v>1741469.5</v>
      </c>
      <c r="K615" s="58" t="n"/>
      <c r="L615" s="58" t="n">
        <v>0</v>
      </c>
      <c r="M615" s="58" t="n"/>
      <c r="N615" s="58" t="n"/>
      <c r="O615" s="58" t="n"/>
      <c r="P615" s="58" t="n"/>
      <c r="Q615" s="58" t="n"/>
      <c r="R615" s="58" t="n">
        <v>2878242.44736</v>
      </c>
      <c r="S615" s="58" t="n">
        <v>301061.16096</v>
      </c>
      <c r="T615" s="58" t="n">
        <v>2021284.95</v>
      </c>
      <c r="U615" s="4" t="n">
        <f aca="false" ca="false" dt2D="false" dtr="false" t="normal">COUNTIF(F615:Q615, "&gt;0")</f>
        <v>5</v>
      </c>
      <c r="V615" s="4" t="n">
        <f aca="false" ca="false" dt2D="false" dtr="false" t="normal">COUNTIF(R615:T615, "&gt;0")</f>
        <v>3</v>
      </c>
      <c r="W615" s="4" t="n">
        <f aca="false" ca="false" dt2D="false" dtr="false" t="normal">+U615+V615</f>
        <v>8</v>
      </c>
    </row>
    <row customFormat="true" customHeight="true" ht="12.75" outlineLevel="0" r="616" s="0">
      <c r="A616" s="49" t="n">
        <f aca="false" ca="false" dt2D="false" dtr="false" t="normal">+A615+1</f>
        <v>591</v>
      </c>
      <c r="B616" s="49" t="n">
        <f aca="false" ca="false" dt2D="false" dtr="false" t="normal">+B615+1</f>
        <v>84</v>
      </c>
      <c r="C616" s="50" t="s">
        <v>115</v>
      </c>
      <c r="D616" s="49" t="s">
        <v>733</v>
      </c>
      <c r="E616" s="58" t="n">
        <f aca="false" ca="true" dt2D="false" dtr="false" t="normal">SUBTOTAL(9, F616:T616)</f>
        <v>2823684.87</v>
      </c>
      <c r="F616" s="58" t="n"/>
      <c r="G616" s="58" t="n">
        <v>2459299.63</v>
      </c>
      <c r="H616" s="58" t="n"/>
      <c r="I616" s="58" t="n"/>
      <c r="J616" s="58" t="n"/>
      <c r="K616" s="58" t="n"/>
      <c r="L616" s="58" t="n">
        <v>0</v>
      </c>
      <c r="M616" s="58" t="n"/>
      <c r="N616" s="58" t="n"/>
      <c r="O616" s="58" t="n"/>
      <c r="P616" s="58" t="n"/>
      <c r="Q616" s="58" t="n"/>
      <c r="R616" s="58" t="n">
        <v>282368.49</v>
      </c>
      <c r="S616" s="58" t="n">
        <v>28236.85</v>
      </c>
      <c r="T616" s="58" t="n">
        <v>53779.9</v>
      </c>
      <c r="U616" s="4" t="n">
        <f aca="false" ca="false" dt2D="false" dtr="false" t="normal">COUNTIF(F616:Q616, "&gt;0")</f>
        <v>1</v>
      </c>
      <c r="V616" s="4" t="n">
        <f aca="false" ca="false" dt2D="false" dtr="false" t="normal">COUNTIF(R616:T616, "&gt;0")</f>
        <v>3</v>
      </c>
      <c r="W616" s="4" t="n">
        <f aca="false" ca="false" dt2D="false" dtr="false" t="normal">+U616+V616</f>
        <v>4</v>
      </c>
    </row>
    <row customFormat="true" customHeight="true" ht="12.75" outlineLevel="0" r="617" s="0">
      <c r="A617" s="49" t="n">
        <f aca="false" ca="false" dt2D="false" dtr="false" t="normal">+A616+1</f>
        <v>592</v>
      </c>
      <c r="B617" s="49" t="n">
        <f aca="false" ca="false" dt2D="false" dtr="false" t="normal">+B616+1</f>
        <v>85</v>
      </c>
      <c r="C617" s="50" t="s">
        <v>115</v>
      </c>
      <c r="D617" s="49" t="s">
        <v>734</v>
      </c>
      <c r="E617" s="58" t="n">
        <f aca="false" ca="true" dt2D="false" dtr="false" t="normal">SUBTOTAL(9, F617:T617)</f>
        <v>27829236.029999997</v>
      </c>
      <c r="F617" s="58" t="n">
        <v>9455874.28</v>
      </c>
      <c r="G617" s="58" t="n">
        <v>3823925.01</v>
      </c>
      <c r="H617" s="58" t="n"/>
      <c r="I617" s="58" t="n">
        <v>3082156.77</v>
      </c>
      <c r="J617" s="58" t="n">
        <v>1348476.75</v>
      </c>
      <c r="K617" s="58" t="n"/>
      <c r="L617" s="58" t="n">
        <v>0</v>
      </c>
      <c r="M617" s="58" t="n"/>
      <c r="N617" s="58" t="n"/>
      <c r="O617" s="58" t="n"/>
      <c r="P617" s="58" t="n"/>
      <c r="Q617" s="58" t="n"/>
      <c r="R617" s="58" t="n">
        <v>7865557.96</v>
      </c>
      <c r="S617" s="58" t="n">
        <v>776492.08</v>
      </c>
      <c r="T617" s="58" t="n">
        <v>1476753.18</v>
      </c>
      <c r="U617" s="4" t="n">
        <f aca="false" ca="false" dt2D="false" dtr="false" t="normal">COUNTIF(F617:Q617, "&gt;0")</f>
        <v>4</v>
      </c>
      <c r="V617" s="4" t="n">
        <f aca="false" ca="false" dt2D="false" dtr="false" t="normal">COUNTIF(R617:T617, "&gt;0")</f>
        <v>3</v>
      </c>
      <c r="W617" s="4" t="n">
        <f aca="false" ca="false" dt2D="false" dtr="false" t="normal">+U617+V617</f>
        <v>7</v>
      </c>
    </row>
    <row customFormat="true" customHeight="true" ht="12.75" outlineLevel="0" r="618" s="0">
      <c r="A618" s="49" t="n">
        <f aca="false" ca="false" dt2D="false" dtr="false" t="normal">+A617+1</f>
        <v>593</v>
      </c>
      <c r="B618" s="49" t="n">
        <f aca="false" ca="false" dt2D="false" dtr="false" t="normal">+B617+1</f>
        <v>86</v>
      </c>
      <c r="C618" s="50" t="s">
        <v>115</v>
      </c>
      <c r="D618" s="49" t="s">
        <v>735</v>
      </c>
      <c r="E618" s="58" t="n">
        <f aca="false" ca="true" dt2D="false" dtr="false" t="normal">SUBTOTAL(9, F618:T618)</f>
        <v>31269970.89</v>
      </c>
      <c r="F618" s="58" t="n"/>
      <c r="G618" s="58" t="n"/>
      <c r="H618" s="58" t="n"/>
      <c r="I618" s="58" t="n"/>
      <c r="J618" s="58" t="n"/>
      <c r="K618" s="58" t="n"/>
      <c r="L618" s="58" t="n">
        <v>0</v>
      </c>
      <c r="M618" s="58" t="n"/>
      <c r="N618" s="58" t="n"/>
      <c r="O618" s="58" t="n"/>
      <c r="P618" s="58" t="n">
        <v>27234706.22</v>
      </c>
      <c r="Q618" s="58" t="n"/>
      <c r="R618" s="58" t="n">
        <v>3126997.09</v>
      </c>
      <c r="S618" s="58" t="n">
        <v>312699.71</v>
      </c>
      <c r="T618" s="58" t="n">
        <v>595567.87</v>
      </c>
      <c r="U618" s="4" t="n">
        <f aca="false" ca="false" dt2D="false" dtr="false" t="normal">COUNTIF(F618:Q618, "&gt;0")</f>
        <v>1</v>
      </c>
      <c r="V618" s="4" t="n">
        <f aca="false" ca="false" dt2D="false" dtr="false" t="normal">COUNTIF(R618:T618, "&gt;0")</f>
        <v>3</v>
      </c>
      <c r="W618" s="4" t="n">
        <f aca="false" ca="false" dt2D="false" dtr="false" t="normal">+U618+V618</f>
        <v>4</v>
      </c>
    </row>
    <row customFormat="true" customHeight="true" ht="12.75" outlineLevel="0" r="619" s="0">
      <c r="A619" s="49" t="n">
        <f aca="false" ca="false" dt2D="false" dtr="false" t="normal">+A618+1</f>
        <v>594</v>
      </c>
      <c r="B619" s="49" t="n">
        <f aca="false" ca="false" dt2D="false" dtr="false" t="normal">+B618+1</f>
        <v>87</v>
      </c>
      <c r="C619" s="50" t="s">
        <v>115</v>
      </c>
      <c r="D619" s="49" t="s">
        <v>736</v>
      </c>
      <c r="E619" s="58" t="n">
        <f aca="false" ca="true" dt2D="false" dtr="false" t="normal">SUBTOTAL(9, F619:T619)</f>
        <v>39053513.86299999</v>
      </c>
      <c r="F619" s="58" t="n">
        <v>14324716.09</v>
      </c>
      <c r="G619" s="58" t="n">
        <v>5792868.91</v>
      </c>
      <c r="H619" s="58" t="n">
        <v>6123470.68</v>
      </c>
      <c r="I619" s="58" t="n">
        <v>4669163.25</v>
      </c>
      <c r="J619" s="58" t="n">
        <v>2042809.15</v>
      </c>
      <c r="K619" s="58" t="n"/>
      <c r="L619" s="58" t="n">
        <v>0</v>
      </c>
      <c r="M619" s="58" t="n"/>
      <c r="N619" s="58" t="n"/>
      <c r="O619" s="58" t="n"/>
      <c r="P619" s="58" t="n"/>
      <c r="Q619" s="58" t="n"/>
      <c r="R619" s="58" t="n">
        <v>3376286.539</v>
      </c>
      <c r="S619" s="58" t="n">
        <v>353156.054</v>
      </c>
      <c r="T619" s="58" t="n">
        <v>2371043.19</v>
      </c>
      <c r="U619" s="4" t="n">
        <f aca="false" ca="false" dt2D="false" dtr="false" t="normal">COUNTIF(F619:Q619, "&gt;0")</f>
        <v>5</v>
      </c>
      <c r="V619" s="4" t="n">
        <f aca="false" ca="false" dt2D="false" dtr="false" t="normal">COUNTIF(R619:T619, "&gt;0")</f>
        <v>3</v>
      </c>
      <c r="W619" s="4" t="n">
        <f aca="false" ca="false" dt2D="false" dtr="false" t="normal">+U619+V619</f>
        <v>8</v>
      </c>
    </row>
    <row customFormat="true" customHeight="true" ht="12.75" outlineLevel="0" r="620" s="0">
      <c r="A620" s="49" t="n">
        <f aca="false" ca="false" dt2D="false" dtr="false" t="normal">+A619+1</f>
        <v>595</v>
      </c>
      <c r="B620" s="49" t="n">
        <f aca="false" ca="false" dt2D="false" dtr="false" t="normal">+B619+1</f>
        <v>88</v>
      </c>
      <c r="C620" s="50" t="s">
        <v>115</v>
      </c>
      <c r="D620" s="49" t="s">
        <v>737</v>
      </c>
      <c r="E620" s="58" t="n">
        <f aca="false" ca="true" dt2D="false" dtr="false" t="normal">SUBTOTAL(9, F620:T620)</f>
        <v>24643044.767280005</v>
      </c>
      <c r="F620" s="58" t="n">
        <v>9549432.14</v>
      </c>
      <c r="G620" s="58" t="n">
        <v>3861759.5</v>
      </c>
      <c r="H620" s="58" t="n">
        <v>4082151.95</v>
      </c>
      <c r="I620" s="58" t="n">
        <v>3112652.1</v>
      </c>
      <c r="J620" s="58" t="n"/>
      <c r="K620" s="58" t="n"/>
      <c r="L620" s="58" t="n">
        <v>0</v>
      </c>
      <c r="M620" s="58" t="n"/>
      <c r="N620" s="58" t="n"/>
      <c r="O620" s="58" t="n"/>
      <c r="P620" s="58" t="n"/>
      <c r="Q620" s="58" t="n"/>
      <c r="R620" s="58" t="n">
        <v>2250768.46144</v>
      </c>
      <c r="S620" s="58" t="n">
        <v>235428.03584</v>
      </c>
      <c r="T620" s="58" t="n">
        <v>1550852.58</v>
      </c>
      <c r="U620" s="4" t="n">
        <f aca="false" ca="false" dt2D="false" dtr="false" t="normal">COUNTIF(F620:Q620, "&gt;0")</f>
        <v>4</v>
      </c>
      <c r="V620" s="4" t="n">
        <f aca="false" ca="false" dt2D="false" dtr="false" t="normal">COUNTIF(R620:T620, "&gt;0")</f>
        <v>3</v>
      </c>
      <c r="W620" s="4" t="n">
        <f aca="false" ca="false" dt2D="false" dtr="false" t="normal">+U620+V620</f>
        <v>7</v>
      </c>
    </row>
    <row customFormat="true" customHeight="true" ht="12.75" outlineLevel="0" r="621" s="0">
      <c r="A621" s="49" t="n">
        <f aca="false" ca="false" dt2D="false" dtr="false" t="normal">+A620+1</f>
        <v>596</v>
      </c>
      <c r="B621" s="49" t="n">
        <f aca="false" ca="false" dt2D="false" dtr="false" t="normal">+B620+1</f>
        <v>89</v>
      </c>
      <c r="C621" s="50" t="s">
        <v>115</v>
      </c>
      <c r="D621" s="49" t="s">
        <v>738</v>
      </c>
      <c r="E621" s="58" t="n">
        <f aca="false" ca="true" dt2D="false" dtr="false" t="normal">SUBTOTAL(9, F621:T621)</f>
        <v>14847737.643599998</v>
      </c>
      <c r="F621" s="58" t="n">
        <v>4642209.45</v>
      </c>
      <c r="G621" s="58" t="n">
        <v>3090655.24</v>
      </c>
      <c r="H621" s="58" t="n">
        <v>2211180.19</v>
      </c>
      <c r="I621" s="58" t="n">
        <v>1697382.95</v>
      </c>
      <c r="J621" s="58" t="n">
        <v>645402.87</v>
      </c>
      <c r="K621" s="58" t="n"/>
      <c r="L621" s="58" t="n">
        <v>0</v>
      </c>
      <c r="M621" s="58" t="n"/>
      <c r="N621" s="58" t="n"/>
      <c r="O621" s="58" t="n"/>
      <c r="P621" s="58" t="n"/>
      <c r="Q621" s="58" t="n"/>
      <c r="R621" s="58" t="n">
        <v>1574708.00984</v>
      </c>
      <c r="S621" s="58" t="n">
        <v>142729.56376</v>
      </c>
      <c r="T621" s="58" t="n">
        <v>843469.37</v>
      </c>
      <c r="U621" s="4" t="n">
        <f aca="false" ca="false" dt2D="false" dtr="false" t="normal">COUNTIF(F621:Q621, "&gt;0")</f>
        <v>5</v>
      </c>
      <c r="V621" s="4" t="n">
        <f aca="false" ca="false" dt2D="false" dtr="false" t="normal">COUNTIF(R621:T621, "&gt;0")</f>
        <v>3</v>
      </c>
      <c r="W621" s="4" t="n">
        <f aca="false" ca="false" dt2D="false" dtr="false" t="normal">+U621+V621</f>
        <v>8</v>
      </c>
    </row>
    <row customFormat="true" customHeight="true" ht="12.75" outlineLevel="0" r="622" s="0">
      <c r="A622" s="49" t="n">
        <f aca="false" ca="false" dt2D="false" dtr="false" t="normal">+A621+1</f>
        <v>597</v>
      </c>
      <c r="B622" s="49" t="n">
        <f aca="false" ca="false" dt2D="false" dtr="false" t="normal">+B621+1</f>
        <v>90</v>
      </c>
      <c r="C622" s="50" t="s">
        <v>115</v>
      </c>
      <c r="D622" s="49" t="s">
        <v>739</v>
      </c>
      <c r="E622" s="58" t="n">
        <f aca="false" ca="true" dt2D="false" dtr="false" t="normal">SUBTOTAL(9, F622:T622)</f>
        <v>9788222.809999999</v>
      </c>
      <c r="F622" s="58" t="n"/>
      <c r="G622" s="58" t="n"/>
      <c r="H622" s="58" t="n">
        <v>3947059.33</v>
      </c>
      <c r="I622" s="58" t="n"/>
      <c r="J622" s="58" t="n">
        <v>1316751.45</v>
      </c>
      <c r="K622" s="58" t="n"/>
      <c r="L622" s="58" t="n">
        <v>0</v>
      </c>
      <c r="M622" s="58" t="n"/>
      <c r="N622" s="58" t="n"/>
      <c r="O622" s="58" t="n"/>
      <c r="P622" s="58" t="n"/>
      <c r="Q622" s="58" t="n"/>
      <c r="R622" s="58" t="n">
        <v>3600298.81</v>
      </c>
      <c r="S622" s="58" t="n">
        <v>321028.54</v>
      </c>
      <c r="T622" s="58" t="n">
        <v>603084.68</v>
      </c>
      <c r="U622" s="4" t="n">
        <f aca="false" ca="false" dt2D="false" dtr="false" t="normal">COUNTIF(F622:Q622, "&gt;0")</f>
        <v>2</v>
      </c>
      <c r="V622" s="4" t="n">
        <f aca="false" ca="false" dt2D="false" dtr="false" t="normal">COUNTIF(R622:T622, "&gt;0")</f>
        <v>3</v>
      </c>
      <c r="W622" s="4" t="n">
        <f aca="false" ca="false" dt2D="false" dtr="false" t="normal">+U622+V622</f>
        <v>5</v>
      </c>
    </row>
    <row customFormat="true" customHeight="true" ht="12.75" outlineLevel="0" r="623" s="0">
      <c r="A623" s="49" t="n">
        <f aca="false" ca="false" dt2D="false" dtr="false" t="normal">+A622+1</f>
        <v>598</v>
      </c>
      <c r="B623" s="49" t="n">
        <f aca="false" ca="false" dt2D="false" dtr="false" t="normal">+B622+1</f>
        <v>91</v>
      </c>
      <c r="C623" s="50" t="s">
        <v>115</v>
      </c>
      <c r="D623" s="49" t="s">
        <v>740</v>
      </c>
      <c r="E623" s="58" t="n">
        <f aca="false" ca="true" dt2D="false" dtr="false" t="normal">SUBTOTAL(9, F623:T623)</f>
        <v>37733448.34</v>
      </c>
      <c r="F623" s="58" t="n">
        <v>13890857.5</v>
      </c>
      <c r="G623" s="58" t="n"/>
      <c r="H623" s="58" t="n"/>
      <c r="I623" s="58" t="n"/>
      <c r="J623" s="58" t="n"/>
      <c r="K623" s="58" t="n"/>
      <c r="L623" s="58" t="n">
        <v>0</v>
      </c>
      <c r="M623" s="58" t="n"/>
      <c r="N623" s="58" t="n"/>
      <c r="O623" s="58" t="n"/>
      <c r="P623" s="58" t="n"/>
      <c r="Q623" s="58" t="n">
        <v>14221500.44</v>
      </c>
      <c r="R623" s="58" t="n">
        <v>7380158.64</v>
      </c>
      <c r="S623" s="58" t="n">
        <v>769212.84</v>
      </c>
      <c r="T623" s="58" t="n">
        <v>1471718.92</v>
      </c>
      <c r="U623" s="4" t="n">
        <f aca="false" ca="false" dt2D="false" dtr="false" t="normal">COUNTIF(F623:Q623, "&gt;0")</f>
        <v>2</v>
      </c>
      <c r="V623" s="4" t="n">
        <f aca="false" ca="false" dt2D="false" dtr="false" t="normal">COUNTIF(R623:T623, "&gt;0")</f>
        <v>3</v>
      </c>
      <c r="W623" s="4" t="n">
        <f aca="false" ca="false" dt2D="false" dtr="false" t="normal">+U623+V623</f>
        <v>5</v>
      </c>
    </row>
    <row customFormat="true" customHeight="true" ht="12.75" outlineLevel="0" r="624" s="0">
      <c r="A624" s="49" t="n">
        <f aca="false" ca="false" dt2D="false" dtr="false" t="normal">+A623+1</f>
        <v>599</v>
      </c>
      <c r="B624" s="49" t="n">
        <f aca="false" ca="false" dt2D="false" dtr="false" t="normal">+B623+1</f>
        <v>92</v>
      </c>
      <c r="C624" s="50" t="s">
        <v>115</v>
      </c>
      <c r="D624" s="49" t="s">
        <v>741</v>
      </c>
      <c r="E624" s="58" t="n">
        <f aca="false" ca="true" dt2D="false" dtr="false" t="normal">SUBTOTAL(9, F624:T624)</f>
        <v>11880164.06838</v>
      </c>
      <c r="F624" s="58" t="n">
        <v>4357609.87</v>
      </c>
      <c r="G624" s="58" t="n">
        <v>1762203.35</v>
      </c>
      <c r="H624" s="58" t="n">
        <v>1862773.13</v>
      </c>
      <c r="I624" s="58" t="n">
        <v>1420369.64</v>
      </c>
      <c r="J624" s="58" t="n">
        <v>621427</v>
      </c>
      <c r="K624" s="58" t="n"/>
      <c r="L624" s="58" t="n">
        <v>0</v>
      </c>
      <c r="M624" s="58" t="n"/>
      <c r="N624" s="58" t="n"/>
      <c r="O624" s="58" t="n"/>
      <c r="P624" s="58" t="n"/>
      <c r="Q624" s="58" t="n"/>
      <c r="R624" s="58" t="n">
        <v>1027073.72674</v>
      </c>
      <c r="S624" s="58" t="n">
        <v>107430.84164</v>
      </c>
      <c r="T624" s="58" t="n">
        <v>721276.51</v>
      </c>
      <c r="U624" s="4" t="n">
        <f aca="false" ca="false" dt2D="false" dtr="false" t="normal">COUNTIF(F624:Q624, "&gt;0")</f>
        <v>5</v>
      </c>
      <c r="V624" s="4" t="n">
        <f aca="false" ca="false" dt2D="false" dtr="false" t="normal">COUNTIF(R624:T624, "&gt;0")</f>
        <v>3</v>
      </c>
      <c r="W624" s="4" t="n">
        <f aca="false" ca="false" dt2D="false" dtr="false" t="normal">+U624+V624</f>
        <v>8</v>
      </c>
    </row>
    <row customFormat="true" customHeight="true" ht="12" outlineLevel="0" r="625" s="0">
      <c r="A625" s="49" t="n">
        <f aca="false" ca="false" dt2D="false" dtr="false" t="normal">+A624+1</f>
        <v>600</v>
      </c>
      <c r="B625" s="49" t="n">
        <f aca="false" ca="false" dt2D="false" dtr="false" t="normal">+B624+1</f>
        <v>93</v>
      </c>
      <c r="C625" s="50" t="s">
        <v>115</v>
      </c>
      <c r="D625" s="49" t="s">
        <v>742</v>
      </c>
      <c r="E625" s="58" t="n">
        <f aca="false" ca="true" dt2D="false" dtr="false" t="normal">SUBTOTAL(9, F625:T625)</f>
        <v>2974303.2299999995</v>
      </c>
      <c r="F625" s="58" t="n"/>
      <c r="G625" s="58" t="n"/>
      <c r="H625" s="58" t="n"/>
      <c r="I625" s="58" t="n"/>
      <c r="J625" s="58" t="n">
        <v>2008350.67</v>
      </c>
      <c r="K625" s="58" t="n"/>
      <c r="L625" s="58" t="n">
        <v>0</v>
      </c>
      <c r="M625" s="58" t="n"/>
      <c r="N625" s="58" t="n"/>
      <c r="O625" s="58" t="n"/>
      <c r="P625" s="58" t="n"/>
      <c r="Q625" s="58" t="n"/>
      <c r="R625" s="58" t="n">
        <v>892290.97</v>
      </c>
      <c r="S625" s="58" t="n">
        <v>29743.03</v>
      </c>
      <c r="T625" s="58" t="n">
        <v>43918.56</v>
      </c>
      <c r="U625" s="4" t="n">
        <f aca="false" ca="false" dt2D="false" dtr="false" t="normal">COUNTIF(F625:Q625, "&gt;0")</f>
        <v>1</v>
      </c>
      <c r="V625" s="4" t="n">
        <f aca="false" ca="false" dt2D="false" dtr="false" t="normal">COUNTIF(R625:T625, "&gt;0")</f>
        <v>3</v>
      </c>
      <c r="W625" s="4" t="n">
        <f aca="false" ca="false" dt2D="false" dtr="false" t="normal">+U625+V625</f>
        <v>4</v>
      </c>
    </row>
    <row customFormat="true" customHeight="true" ht="12.75" outlineLevel="0" r="626" s="0">
      <c r="A626" s="49" t="n">
        <f aca="false" ca="false" dt2D="false" dtr="false" t="normal">+A625+1</f>
        <v>601</v>
      </c>
      <c r="B626" s="49" t="n">
        <f aca="false" ca="false" dt2D="false" dtr="false" t="normal">+B625+1</f>
        <v>94</v>
      </c>
      <c r="C626" s="50" t="s">
        <v>115</v>
      </c>
      <c r="D626" s="49" t="s">
        <v>743</v>
      </c>
      <c r="E626" s="58" t="n">
        <f aca="false" ca="true" dt2D="false" dtr="false" t="normal">SUBTOTAL(9, F626:T626)</f>
        <v>2064483.91</v>
      </c>
      <c r="F626" s="58" t="n"/>
      <c r="G626" s="58" t="n"/>
      <c r="H626" s="58" t="n"/>
      <c r="I626" s="58" t="n"/>
      <c r="J626" s="58" t="n">
        <v>1394009.73</v>
      </c>
      <c r="K626" s="58" t="n"/>
      <c r="L626" s="58" t="n">
        <v>0</v>
      </c>
      <c r="M626" s="58" t="n"/>
      <c r="N626" s="58" t="n"/>
      <c r="O626" s="58" t="n"/>
      <c r="P626" s="58" t="n"/>
      <c r="Q626" s="58" t="n"/>
      <c r="R626" s="58" t="n">
        <v>619345.17</v>
      </c>
      <c r="S626" s="58" t="n">
        <v>20644.84</v>
      </c>
      <c r="T626" s="58" t="n">
        <v>30484.17</v>
      </c>
      <c r="U626" s="4" t="n">
        <f aca="false" ca="false" dt2D="false" dtr="false" t="normal">COUNTIF(F626:Q626, "&gt;0")</f>
        <v>1</v>
      </c>
      <c r="V626" s="4" t="n">
        <f aca="false" ca="false" dt2D="false" dtr="false" t="normal">COUNTIF(R626:T626, "&gt;0")</f>
        <v>3</v>
      </c>
      <c r="W626" s="4" t="n">
        <f aca="false" ca="false" dt2D="false" dtr="false" t="normal">+U626+V626</f>
        <v>4</v>
      </c>
    </row>
    <row customFormat="true" customHeight="true" ht="12.75" outlineLevel="0" r="627" s="0">
      <c r="A627" s="49" t="n">
        <f aca="false" ca="false" dt2D="false" dtr="false" t="normal">+A626+1</f>
        <v>602</v>
      </c>
      <c r="B627" s="49" t="n">
        <f aca="false" ca="false" dt2D="false" dtr="false" t="normal">+B626+1</f>
        <v>95</v>
      </c>
      <c r="C627" s="50" t="s">
        <v>115</v>
      </c>
      <c r="D627" s="49" t="s">
        <v>744</v>
      </c>
      <c r="E627" s="58" t="n">
        <f aca="false" ca="true" dt2D="false" dtr="false" t="normal">SUBTOTAL(9, F627:T627)</f>
        <v>3591360</v>
      </c>
      <c r="F627" s="58" t="n"/>
      <c r="G627" s="58" t="n"/>
      <c r="H627" s="58" t="n"/>
      <c r="I627" s="58" t="n"/>
      <c r="J627" s="58" t="n"/>
      <c r="K627" s="58" t="n"/>
      <c r="L627" s="58" t="n">
        <v>0</v>
      </c>
      <c r="M627" s="58" t="n">
        <v>3373924.70016</v>
      </c>
      <c r="N627" s="58" t="n"/>
      <c r="O627" s="58" t="n"/>
      <c r="P627" s="58" t="n"/>
      <c r="Q627" s="58" t="n"/>
      <c r="R627" s="58" t="n">
        <v>107740.8</v>
      </c>
      <c r="S627" s="58" t="n">
        <v>35913.6</v>
      </c>
      <c r="T627" s="58" t="n">
        <v>73780.89984</v>
      </c>
      <c r="U627" s="4" t="n">
        <f aca="false" ca="false" dt2D="false" dtr="false" t="normal">COUNTIF(F627:Q627, "&gt;0")</f>
        <v>1</v>
      </c>
      <c r="V627" s="4" t="n">
        <f aca="false" ca="false" dt2D="false" dtr="false" t="normal">COUNTIF(R627:T627, "&gt;0")</f>
        <v>3</v>
      </c>
      <c r="W627" s="4" t="n">
        <f aca="false" ca="false" dt2D="false" dtr="false" t="normal">+U627+V627</f>
        <v>4</v>
      </c>
    </row>
    <row customFormat="true" customHeight="true" ht="12.75" outlineLevel="0" r="628" s="0">
      <c r="A628" s="49" t="n">
        <f aca="false" ca="false" dt2D="false" dtr="false" t="normal">+A627+1</f>
        <v>603</v>
      </c>
      <c r="B628" s="49" t="n">
        <f aca="false" ca="false" dt2D="false" dtr="false" t="normal">+B627+1</f>
        <v>96</v>
      </c>
      <c r="C628" s="50" t="s">
        <v>115</v>
      </c>
      <c r="D628" s="49" t="s">
        <v>746</v>
      </c>
      <c r="E628" s="58" t="n">
        <f aca="false" ca="true" dt2D="false" dtr="false" t="normal">SUBTOTAL(9, F628:T628)</f>
        <v>4747471.829257997</v>
      </c>
      <c r="F628" s="58" t="n"/>
      <c r="G628" s="58" t="n"/>
      <c r="H628" s="58" t="n">
        <v>4134829.58</v>
      </c>
      <c r="I628" s="58" t="n"/>
      <c r="J628" s="58" t="n"/>
      <c r="K628" s="58" t="n"/>
      <c r="L628" s="58" t="n">
        <v>0</v>
      </c>
      <c r="M628" s="58" t="n"/>
      <c r="N628" s="58" t="n"/>
      <c r="O628" s="58" t="n"/>
      <c r="P628" s="58" t="n"/>
      <c r="Q628" s="58" t="n"/>
      <c r="R628" s="58" t="n">
        <v>474747.1826</v>
      </c>
      <c r="S628" s="58" t="n">
        <v>47474.71826</v>
      </c>
      <c r="T628" s="58" t="n">
        <v>90420.348397996</v>
      </c>
      <c r="U628" s="4" t="n">
        <f aca="false" ca="false" dt2D="false" dtr="false" t="normal">COUNTIF(F628:Q628, "&gt;0")</f>
        <v>1</v>
      </c>
      <c r="V628" s="4" t="n">
        <f aca="false" ca="false" dt2D="false" dtr="false" t="normal">COUNTIF(R628:T628, "&gt;0")</f>
        <v>3</v>
      </c>
      <c r="W628" s="4" t="n">
        <f aca="false" ca="false" dt2D="false" dtr="false" t="normal">+U628+V628</f>
        <v>4</v>
      </c>
    </row>
    <row customFormat="true" customHeight="true" ht="12.75" outlineLevel="0" r="629" s="0">
      <c r="A629" s="49" t="n">
        <f aca="false" ca="false" dt2D="false" dtr="false" t="normal">+A628+1</f>
        <v>604</v>
      </c>
      <c r="B629" s="49" t="n">
        <f aca="false" ca="false" dt2D="false" dtr="false" t="normal">+B628+1</f>
        <v>97</v>
      </c>
      <c r="C629" s="50" t="s">
        <v>115</v>
      </c>
      <c r="D629" s="49" t="s">
        <v>747</v>
      </c>
      <c r="E629" s="58" t="n">
        <f aca="false" ca="true" dt2D="false" dtr="false" t="normal">SUBTOTAL(9, F629:T629)</f>
        <v>32449087.834000003</v>
      </c>
      <c r="F629" s="58" t="n">
        <v>10145347.77</v>
      </c>
      <c r="G629" s="58" t="n">
        <v>6754493.22</v>
      </c>
      <c r="H629" s="58" t="n">
        <v>4832438.59</v>
      </c>
      <c r="I629" s="58" t="n">
        <v>3709556.96</v>
      </c>
      <c r="J629" s="58" t="n">
        <v>1410500.03</v>
      </c>
      <c r="K629" s="58" t="n"/>
      <c r="L629" s="58" t="n">
        <v>0</v>
      </c>
      <c r="M629" s="58" t="n"/>
      <c r="N629" s="58" t="n"/>
      <c r="O629" s="58" t="n"/>
      <c r="P629" s="58" t="n"/>
      <c r="Q629" s="58" t="n"/>
      <c r="R629" s="58" t="n">
        <v>3441456.1816</v>
      </c>
      <c r="S629" s="58" t="n">
        <v>311929.2824</v>
      </c>
      <c r="T629" s="58" t="n">
        <v>1843365.8</v>
      </c>
      <c r="U629" s="4" t="n">
        <f aca="false" ca="false" dt2D="false" dtr="false" t="normal">COUNTIF(F629:Q629, "&gt;0")</f>
        <v>5</v>
      </c>
      <c r="V629" s="4" t="n">
        <f aca="false" ca="false" dt2D="false" dtr="false" t="normal">COUNTIF(R629:T629, "&gt;0")</f>
        <v>3</v>
      </c>
      <c r="W629" s="4" t="n">
        <f aca="false" ca="false" dt2D="false" dtr="false" t="normal">+U629+V629</f>
        <v>8</v>
      </c>
    </row>
    <row customFormat="true" customHeight="true" ht="12.75" outlineLevel="0" r="630" s="0">
      <c r="A630" s="49" t="n">
        <f aca="false" ca="false" dt2D="false" dtr="false" t="normal">+A629+1</f>
        <v>605</v>
      </c>
      <c r="B630" s="49" t="n">
        <f aca="false" ca="false" dt2D="false" dtr="false" t="normal">+B629+1</f>
        <v>98</v>
      </c>
      <c r="C630" s="50" t="s">
        <v>115</v>
      </c>
      <c r="D630" s="49" t="s">
        <v>748</v>
      </c>
      <c r="E630" s="58" t="n">
        <f aca="false" ca="true" dt2D="false" dtr="false" t="normal">SUBTOTAL(9, F630:T630)</f>
        <v>1465533.5100000002</v>
      </c>
      <c r="F630" s="58" t="n"/>
      <c r="G630" s="58" t="n"/>
      <c r="H630" s="58" t="n"/>
      <c r="I630" s="58" t="n"/>
      <c r="J630" s="58" t="n">
        <v>989578.05</v>
      </c>
      <c r="K630" s="58" t="n"/>
      <c r="L630" s="58" t="n">
        <v>0</v>
      </c>
      <c r="M630" s="58" t="n"/>
      <c r="N630" s="58" t="n"/>
      <c r="O630" s="58" t="n"/>
      <c r="P630" s="58" t="n"/>
      <c r="Q630" s="58" t="n"/>
      <c r="R630" s="58" t="n">
        <v>439660.05</v>
      </c>
      <c r="S630" s="58" t="n">
        <v>14655.34</v>
      </c>
      <c r="T630" s="58" t="n">
        <v>21640.07</v>
      </c>
      <c r="U630" s="4" t="n">
        <f aca="false" ca="false" dt2D="false" dtr="false" t="normal">COUNTIF(F630:Q630, "&gt;0")</f>
        <v>1</v>
      </c>
      <c r="V630" s="4" t="n">
        <f aca="false" ca="false" dt2D="false" dtr="false" t="normal">COUNTIF(R630:T630, "&gt;0")</f>
        <v>3</v>
      </c>
      <c r="W630" s="4" t="n">
        <f aca="false" ca="false" dt2D="false" dtr="false" t="normal">+U630+V630</f>
        <v>4</v>
      </c>
    </row>
    <row customFormat="true" customHeight="true" ht="12.75" outlineLevel="0" r="631" s="0">
      <c r="A631" s="49" t="n">
        <f aca="false" ca="false" dt2D="false" dtr="false" t="normal">+A630+1</f>
        <v>606</v>
      </c>
      <c r="B631" s="49" t="n">
        <f aca="false" ca="false" dt2D="false" dtr="false" t="normal">+B630+1</f>
        <v>99</v>
      </c>
      <c r="C631" s="50" t="s">
        <v>115</v>
      </c>
      <c r="D631" s="49" t="s">
        <v>749</v>
      </c>
      <c r="E631" s="58" t="n">
        <f aca="false" ca="true" dt2D="false" dtr="false" t="normal">SUBTOTAL(9, F631:T631)</f>
        <v>19187310.09</v>
      </c>
      <c r="F631" s="58" t="n"/>
      <c r="G631" s="58" t="n">
        <v>2315850.26</v>
      </c>
      <c r="H631" s="58" t="n"/>
      <c r="I631" s="58" t="n">
        <v>2839443.58</v>
      </c>
      <c r="J631" s="58" t="n"/>
      <c r="K631" s="58" t="n"/>
      <c r="L631" s="58" t="n">
        <v>0</v>
      </c>
      <c r="M631" s="58" t="n"/>
      <c r="N631" s="58" t="n"/>
      <c r="O631" s="58" t="n"/>
      <c r="P631" s="58" t="n"/>
      <c r="Q631" s="58" t="n">
        <v>8918597.63</v>
      </c>
      <c r="R631" s="58" t="n">
        <v>3879808.14</v>
      </c>
      <c r="S631" s="58" t="n">
        <v>377859.18</v>
      </c>
      <c r="T631" s="58" t="n">
        <v>855751.3</v>
      </c>
      <c r="U631" s="4" t="n">
        <f aca="false" ca="false" dt2D="false" dtr="false" t="normal">COUNTIF(F631:Q631, "&gt;0")</f>
        <v>3</v>
      </c>
      <c r="V631" s="4" t="n">
        <f aca="false" ca="false" dt2D="false" dtr="false" t="normal">COUNTIF(R631:T631, "&gt;0")</f>
        <v>3</v>
      </c>
      <c r="W631" s="4" t="n">
        <f aca="false" ca="false" dt2D="false" dtr="false" t="normal">+U631+V631</f>
        <v>6</v>
      </c>
    </row>
    <row customFormat="true" customHeight="true" ht="12.75" outlineLevel="0" r="632" s="0">
      <c r="A632" s="49" t="n">
        <f aca="false" ca="false" dt2D="false" dtr="false" t="normal">+A631+1</f>
        <v>607</v>
      </c>
      <c r="B632" s="49" t="n">
        <f aca="false" ca="false" dt2D="false" dtr="false" t="normal">+B631+1</f>
        <v>100</v>
      </c>
      <c r="C632" s="50" t="s">
        <v>115</v>
      </c>
      <c r="D632" s="49" t="s">
        <v>750</v>
      </c>
      <c r="E632" s="58" t="n">
        <f aca="false" ca="true" dt2D="false" dtr="false" t="normal">SUBTOTAL(9, F632:T632)</f>
        <v>20813901.18</v>
      </c>
      <c r="F632" s="58" t="n"/>
      <c r="G632" s="58" t="n"/>
      <c r="H632" s="58" t="n"/>
      <c r="I632" s="58" t="n"/>
      <c r="J632" s="58" t="n"/>
      <c r="K632" s="58" t="n"/>
      <c r="L632" s="58" t="n">
        <v>0</v>
      </c>
      <c r="M632" s="58" t="n"/>
      <c r="N632" s="58" t="n">
        <v>14532236.88</v>
      </c>
      <c r="O632" s="58" t="n"/>
      <c r="P632" s="58" t="n"/>
      <c r="Q632" s="58" t="n"/>
      <c r="R632" s="58" t="n">
        <v>4850217.13</v>
      </c>
      <c r="S632" s="58" t="n">
        <v>492285.58</v>
      </c>
      <c r="T632" s="58" t="n">
        <v>939161.59</v>
      </c>
      <c r="U632" s="4" t="n">
        <f aca="false" ca="false" dt2D="false" dtr="false" t="normal">COUNTIF(F632:Q632, "&gt;0")</f>
        <v>1</v>
      </c>
      <c r="V632" s="4" t="n">
        <f aca="false" ca="false" dt2D="false" dtr="false" t="normal">COUNTIF(R632:T632, "&gt;0")</f>
        <v>3</v>
      </c>
      <c r="W632" s="4" t="n">
        <f aca="false" ca="false" dt2D="false" dtr="false" t="normal">+U632+V632</f>
        <v>4</v>
      </c>
    </row>
    <row customFormat="true" customHeight="true" ht="12.75" outlineLevel="0" r="633" s="0">
      <c r="A633" s="49" t="n">
        <f aca="false" ca="false" dt2D="false" dtr="false" t="normal">+A632+1</f>
        <v>608</v>
      </c>
      <c r="B633" s="49" t="n">
        <f aca="false" ca="false" dt2D="false" dtr="false" t="normal">+B632+1</f>
        <v>101</v>
      </c>
      <c r="C633" s="50" t="s">
        <v>115</v>
      </c>
      <c r="D633" s="49" t="s">
        <v>751</v>
      </c>
      <c r="E633" s="58" t="n">
        <f aca="false" ca="true" dt2D="false" dtr="false" t="normal">SUBTOTAL(9, F633:T633)</f>
        <v>21462892.669999998</v>
      </c>
      <c r="F633" s="58" t="n"/>
      <c r="G633" s="58" t="n"/>
      <c r="H633" s="58" t="n"/>
      <c r="I633" s="58" t="n"/>
      <c r="J633" s="58" t="n"/>
      <c r="K633" s="58" t="n"/>
      <c r="L633" s="58" t="n">
        <v>0</v>
      </c>
      <c r="M633" s="58" t="n"/>
      <c r="N633" s="58" t="n"/>
      <c r="O633" s="58" t="n"/>
      <c r="P633" s="58" t="n"/>
      <c r="Q633" s="58" t="n">
        <v>14328477.09</v>
      </c>
      <c r="R633" s="58" t="n">
        <v>5528583.28</v>
      </c>
      <c r="S633" s="58" t="n">
        <v>552858.33</v>
      </c>
      <c r="T633" s="58" t="n">
        <v>1052973.97</v>
      </c>
      <c r="U633" s="4" t="n">
        <f aca="false" ca="false" dt2D="false" dtr="false" t="normal">COUNTIF(F633:Q633, "&gt;0")</f>
        <v>1</v>
      </c>
      <c r="V633" s="4" t="n">
        <f aca="false" ca="false" dt2D="false" dtr="false" t="normal">COUNTIF(R633:T633, "&gt;0")</f>
        <v>3</v>
      </c>
      <c r="W633" s="4" t="n">
        <f aca="false" ca="false" dt2D="false" dtr="false" t="normal">+U633+V633</f>
        <v>4</v>
      </c>
    </row>
    <row customFormat="true" customHeight="true" ht="12.75" outlineLevel="0" r="634" s="0">
      <c r="A634" s="49" t="n">
        <f aca="false" ca="false" dt2D="false" dtr="false" t="normal">+A633+1</f>
        <v>609</v>
      </c>
      <c r="B634" s="49" t="n">
        <f aca="false" ca="false" dt2D="false" dtr="false" t="normal">+B633+1</f>
        <v>102</v>
      </c>
      <c r="C634" s="50" t="s">
        <v>115</v>
      </c>
      <c r="D634" s="49" t="s">
        <v>752</v>
      </c>
      <c r="E634" s="58" t="n">
        <f aca="false" ca="true" dt2D="false" dtr="false" t="normal">SUBTOTAL(9, F634:T634)</f>
        <v>25280406.380000003</v>
      </c>
      <c r="F634" s="58" t="n"/>
      <c r="G634" s="58" t="n"/>
      <c r="H634" s="58" t="n"/>
      <c r="I634" s="58" t="n"/>
      <c r="J634" s="58" t="n"/>
      <c r="K634" s="58" t="n"/>
      <c r="L634" s="58" t="n">
        <v>0</v>
      </c>
      <c r="M634" s="58" t="n"/>
      <c r="N634" s="58" t="n"/>
      <c r="O634" s="58" t="n"/>
      <c r="P634" s="58" t="n"/>
      <c r="Q634" s="58" t="n">
        <v>14531383.91</v>
      </c>
      <c r="R634" s="58" t="n">
        <v>8258407.01</v>
      </c>
      <c r="S634" s="58" t="n">
        <v>855302.18</v>
      </c>
      <c r="T634" s="58" t="n">
        <v>1635313.28</v>
      </c>
      <c r="U634" s="4" t="n">
        <f aca="false" ca="false" dt2D="false" dtr="false" t="normal">COUNTIF(F634:Q634, "&gt;0")</f>
        <v>1</v>
      </c>
      <c r="V634" s="4" t="n">
        <f aca="false" ca="false" dt2D="false" dtr="false" t="normal">COUNTIF(R634:T634, "&gt;0")</f>
        <v>3</v>
      </c>
      <c r="W634" s="4" t="n">
        <f aca="false" ca="false" dt2D="false" dtr="false" t="normal">+U634+V634</f>
        <v>4</v>
      </c>
    </row>
    <row customFormat="true" customHeight="true" ht="12.75" outlineLevel="0" r="635" s="0">
      <c r="A635" s="49" t="n">
        <f aca="false" ca="false" dt2D="false" dtr="false" t="normal">+A634+1</f>
        <v>610</v>
      </c>
      <c r="B635" s="49" t="n">
        <f aca="false" ca="false" dt2D="false" dtr="false" t="normal">+B634+1</f>
        <v>103</v>
      </c>
      <c r="C635" s="50" t="s">
        <v>115</v>
      </c>
      <c r="D635" s="49" t="s">
        <v>753</v>
      </c>
      <c r="E635" s="58" t="n">
        <f aca="false" ca="true" dt2D="false" dtr="false" t="normal">SUBTOTAL(9, F635:T635)</f>
        <v>7081351.55</v>
      </c>
      <c r="F635" s="58" t="n"/>
      <c r="G635" s="58" t="n"/>
      <c r="H635" s="58" t="n"/>
      <c r="I635" s="58" t="n"/>
      <c r="J635" s="58" t="n">
        <v>1400690.87</v>
      </c>
      <c r="K635" s="58" t="n"/>
      <c r="L635" s="58" t="n">
        <v>0</v>
      </c>
      <c r="M635" s="58" t="n"/>
      <c r="N635" s="58" t="n"/>
      <c r="O635" s="58" t="n"/>
      <c r="P635" s="58" t="n"/>
      <c r="Q635" s="58" t="n"/>
      <c r="R635" s="58" t="n">
        <v>4502304.46</v>
      </c>
      <c r="S635" s="58" t="n">
        <v>408742.88</v>
      </c>
      <c r="T635" s="58" t="n">
        <v>769613.34</v>
      </c>
      <c r="U635" s="4" t="n">
        <f aca="false" ca="false" dt2D="false" dtr="false" t="normal">COUNTIF(F635:Q635, "&gt;0")</f>
        <v>1</v>
      </c>
      <c r="V635" s="4" t="n">
        <f aca="false" ca="false" dt2D="false" dtr="false" t="normal">COUNTIF(R635:T635, "&gt;0")</f>
        <v>3</v>
      </c>
      <c r="W635" s="4" t="n">
        <f aca="false" ca="false" dt2D="false" dtr="false" t="normal">+U635+V635</f>
        <v>4</v>
      </c>
    </row>
    <row customFormat="true" customHeight="true" ht="12.75" outlineLevel="0" r="636" s="0">
      <c r="A636" s="49" t="n">
        <f aca="false" ca="false" dt2D="false" dtr="false" t="normal">+A635+1</f>
        <v>611</v>
      </c>
      <c r="B636" s="49" t="n">
        <f aca="false" ca="false" dt2D="false" dtr="false" t="normal">+B635+1</f>
        <v>104</v>
      </c>
      <c r="C636" s="50" t="s">
        <v>115</v>
      </c>
      <c r="D636" s="49" t="s">
        <v>754</v>
      </c>
      <c r="E636" s="58" t="n">
        <f aca="false" ca="true" dt2D="false" dtr="false" t="normal">SUBTOTAL(9, F636:T636)</f>
        <v>14894612.19</v>
      </c>
      <c r="F636" s="58" t="n">
        <v>9785101.41</v>
      </c>
      <c r="G636" s="58" t="n"/>
      <c r="H636" s="58" t="n"/>
      <c r="I636" s="58" t="n"/>
      <c r="J636" s="58" t="n"/>
      <c r="K636" s="58" t="n"/>
      <c r="L636" s="58" t="n">
        <v>0</v>
      </c>
      <c r="M636" s="58" t="n"/>
      <c r="N636" s="58" t="n"/>
      <c r="O636" s="58" t="n"/>
      <c r="P636" s="58" t="n"/>
      <c r="Q636" s="58" t="n"/>
      <c r="R636" s="58" t="n">
        <v>3857256.19</v>
      </c>
      <c r="S636" s="58" t="n">
        <v>428012.53</v>
      </c>
      <c r="T636" s="58" t="n">
        <v>824242.06</v>
      </c>
      <c r="U636" s="4" t="n">
        <f aca="false" ca="false" dt2D="false" dtr="false" t="normal">COUNTIF(F636:Q636, "&gt;0")</f>
        <v>1</v>
      </c>
      <c r="V636" s="4" t="n">
        <f aca="false" ca="false" dt2D="false" dtr="false" t="normal">COUNTIF(R636:T636, "&gt;0")</f>
        <v>3</v>
      </c>
      <c r="W636" s="4" t="n">
        <f aca="false" ca="false" dt2D="false" dtr="false" t="normal">+U636+V636</f>
        <v>4</v>
      </c>
    </row>
    <row customFormat="true" customHeight="true" ht="12.75" outlineLevel="0" r="637" s="0">
      <c r="A637" s="49" t="n">
        <f aca="false" ca="false" dt2D="false" dtr="false" t="normal">+A636+1</f>
        <v>612</v>
      </c>
      <c r="B637" s="49" t="n">
        <f aca="false" ca="false" dt2D="false" dtr="false" t="normal">+B636+1</f>
        <v>105</v>
      </c>
      <c r="C637" s="50" t="s">
        <v>115</v>
      </c>
      <c r="D637" s="49" t="s">
        <v>755</v>
      </c>
      <c r="E637" s="58" t="n">
        <f aca="false" ca="true" dt2D="false" dtr="false" t="normal">SUBTOTAL(9, F637:T637)</f>
        <v>13625888.35846</v>
      </c>
      <c r="F637" s="58" t="n"/>
      <c r="G637" s="58" t="n"/>
      <c r="H637" s="58" t="n"/>
      <c r="I637" s="58" t="n"/>
      <c r="J637" s="58" t="n">
        <v>806514.82</v>
      </c>
      <c r="K637" s="58" t="n"/>
      <c r="L637" s="58" t="n">
        <v>0</v>
      </c>
      <c r="M637" s="58" t="n"/>
      <c r="N637" s="58" t="n">
        <v>10339087.52</v>
      </c>
      <c r="O637" s="58" t="n"/>
      <c r="P637" s="58" t="n"/>
      <c r="Q637" s="58" t="n"/>
      <c r="R637" s="58" t="n">
        <v>1414846.84644</v>
      </c>
      <c r="S637" s="58" t="n">
        <v>129335.34202</v>
      </c>
      <c r="T637" s="58" t="n">
        <v>936103.83</v>
      </c>
      <c r="U637" s="4" t="n">
        <f aca="false" ca="false" dt2D="false" dtr="false" t="normal">COUNTIF(F637:Q637, "&gt;0")</f>
        <v>2</v>
      </c>
      <c r="V637" s="4" t="n">
        <f aca="false" ca="false" dt2D="false" dtr="false" t="normal">COUNTIF(R637:T637, "&gt;0")</f>
        <v>3</v>
      </c>
      <c r="W637" s="4" t="n">
        <f aca="false" ca="false" dt2D="false" dtr="false" t="normal">+U637+V637</f>
        <v>5</v>
      </c>
    </row>
    <row customFormat="true" customHeight="true" ht="12.75" outlineLevel="0" r="638" s="0">
      <c r="A638" s="49" t="n">
        <f aca="false" ca="false" dt2D="false" dtr="false" t="normal">+A637+1</f>
        <v>613</v>
      </c>
      <c r="B638" s="49" t="n">
        <f aca="false" ca="false" dt2D="false" dtr="false" t="normal">+B637+1</f>
        <v>106</v>
      </c>
      <c r="C638" s="50" t="s">
        <v>115</v>
      </c>
      <c r="D638" s="49" t="s">
        <v>756</v>
      </c>
      <c r="E638" s="58" t="n">
        <f aca="false" ca="true" dt2D="false" dtr="false" t="normal">SUBTOTAL(9, F638:T638)</f>
        <v>16013213.313242402</v>
      </c>
      <c r="F638" s="58" t="n"/>
      <c r="G638" s="58" t="n"/>
      <c r="H638" s="58" t="n"/>
      <c r="I638" s="58" t="n"/>
      <c r="J638" s="58" t="n"/>
      <c r="K638" s="58" t="n"/>
      <c r="L638" s="58" t="n">
        <v>0</v>
      </c>
      <c r="M638" s="58" t="n"/>
      <c r="N638" s="58" t="n">
        <v>14103474.64</v>
      </c>
      <c r="O638" s="58" t="n"/>
      <c r="P638" s="58" t="n"/>
      <c r="Q638" s="58" t="n"/>
      <c r="R638" s="58" t="n">
        <v>1441191.3516</v>
      </c>
      <c r="S638" s="58" t="n">
        <v>160132.3724</v>
      </c>
      <c r="T638" s="58" t="n">
        <v>308414.9492424</v>
      </c>
      <c r="U638" s="4" t="n">
        <f aca="false" ca="false" dt2D="false" dtr="false" t="normal">COUNTIF(F638:Q638, "&gt;0")</f>
        <v>1</v>
      </c>
      <c r="V638" s="4" t="n">
        <f aca="false" ca="false" dt2D="false" dtr="false" t="normal">COUNTIF(R638:T638, "&gt;0")</f>
        <v>3</v>
      </c>
      <c r="W638" s="4" t="n">
        <f aca="false" ca="false" dt2D="false" dtr="false" t="normal">+U638+V638</f>
        <v>4</v>
      </c>
    </row>
    <row customFormat="true" customHeight="true" ht="12.75" outlineLevel="0" r="639" s="0">
      <c r="A639" s="49" t="n">
        <f aca="false" ca="false" dt2D="false" dtr="false" t="normal">+A638+1</f>
        <v>614</v>
      </c>
      <c r="B639" s="49" t="n">
        <f aca="false" ca="false" dt2D="false" dtr="false" t="normal">+B638+1</f>
        <v>107</v>
      </c>
      <c r="C639" s="50" t="s">
        <v>115</v>
      </c>
      <c r="D639" s="49" t="s">
        <v>757</v>
      </c>
      <c r="E639" s="58" t="n">
        <f aca="false" ca="true" dt2D="false" dtr="false" t="normal">SUBTOTAL(9, F639:T639)</f>
        <v>4579490.03</v>
      </c>
      <c r="F639" s="58" t="n"/>
      <c r="G639" s="58" t="n">
        <v>3988525.16</v>
      </c>
      <c r="H639" s="58" t="n"/>
      <c r="I639" s="58" t="n"/>
      <c r="J639" s="58" t="n"/>
      <c r="K639" s="58" t="n"/>
      <c r="L639" s="58" t="n">
        <v>0</v>
      </c>
      <c r="M639" s="58" t="n"/>
      <c r="N639" s="58" t="n"/>
      <c r="O639" s="58" t="n"/>
      <c r="P639" s="58" t="n"/>
      <c r="Q639" s="58" t="n"/>
      <c r="R639" s="58" t="n">
        <v>457949</v>
      </c>
      <c r="S639" s="58" t="n">
        <v>45794.9</v>
      </c>
      <c r="T639" s="58" t="n">
        <v>87220.97</v>
      </c>
      <c r="U639" s="4" t="n">
        <f aca="false" ca="false" dt2D="false" dtr="false" t="normal">COUNTIF(F639:Q639, "&gt;0")</f>
        <v>1</v>
      </c>
      <c r="V639" s="4" t="n">
        <f aca="false" ca="false" dt2D="false" dtr="false" t="normal">COUNTIF(R639:T639, "&gt;0")</f>
        <v>3</v>
      </c>
      <c r="W639" s="4" t="n">
        <f aca="false" ca="false" dt2D="false" dtr="false" t="normal">+U639+V639</f>
        <v>4</v>
      </c>
    </row>
    <row customFormat="true" customHeight="true" ht="12.75" outlineLevel="0" r="640" s="0">
      <c r="A640" s="49" t="n">
        <f aca="false" ca="false" dt2D="false" dtr="false" t="normal">+A639+1</f>
        <v>615</v>
      </c>
      <c r="B640" s="49" t="n">
        <f aca="false" ca="false" dt2D="false" dtr="false" t="normal">+B639+1</f>
        <v>108</v>
      </c>
      <c r="C640" s="50" t="s">
        <v>115</v>
      </c>
      <c r="D640" s="49" t="s">
        <v>758</v>
      </c>
      <c r="E640" s="58" t="n">
        <f aca="false" ca="true" dt2D="false" dtr="false" t="normal">SUBTOTAL(9, F640:T640)</f>
        <v>767918.8699999999</v>
      </c>
      <c r="F640" s="58" t="n"/>
      <c r="G640" s="58" t="n"/>
      <c r="H640" s="58" t="n"/>
      <c r="I640" s="58" t="n"/>
      <c r="J640" s="58" t="n">
        <v>518524.93</v>
      </c>
      <c r="K640" s="58" t="n"/>
      <c r="L640" s="58" t="n">
        <v>0</v>
      </c>
      <c r="M640" s="58" t="n"/>
      <c r="N640" s="58" t="n"/>
      <c r="O640" s="58" t="n"/>
      <c r="P640" s="58" t="n"/>
      <c r="Q640" s="58" t="n"/>
      <c r="R640" s="58" t="n">
        <v>230375.66</v>
      </c>
      <c r="S640" s="58" t="n">
        <v>7679.19</v>
      </c>
      <c r="T640" s="58" t="n">
        <v>11339.09</v>
      </c>
      <c r="U640" s="4" t="n">
        <f aca="false" ca="false" dt2D="false" dtr="false" t="normal">COUNTIF(F640:Q640, "&gt;0")</f>
        <v>1</v>
      </c>
      <c r="V640" s="4" t="n">
        <f aca="false" ca="false" dt2D="false" dtr="false" t="normal">COUNTIF(R640:T640, "&gt;0")</f>
        <v>3</v>
      </c>
      <c r="W640" s="4" t="n">
        <f aca="false" ca="false" dt2D="false" dtr="false" t="normal">+U640+V640</f>
        <v>4</v>
      </c>
    </row>
    <row customFormat="true" customHeight="true" ht="12.75" outlineLevel="0" r="641" s="0">
      <c r="A641" s="49" t="n">
        <f aca="false" ca="false" dt2D="false" dtr="false" t="normal">+A640+1</f>
        <v>616</v>
      </c>
      <c r="B641" s="49" t="n">
        <f aca="false" ca="false" dt2D="false" dtr="false" t="normal">+B640+1</f>
        <v>109</v>
      </c>
      <c r="C641" s="50" t="s">
        <v>115</v>
      </c>
      <c r="D641" s="49" t="s">
        <v>759</v>
      </c>
      <c r="E641" s="58" t="n">
        <f aca="false" ca="true" dt2D="false" dtr="false" t="normal">SUBTOTAL(9, F641:T641)</f>
        <v>9809556.54266</v>
      </c>
      <c r="F641" s="58" t="n">
        <v>3838367.55</v>
      </c>
      <c r="G641" s="58" t="n">
        <v>2335595.6</v>
      </c>
      <c r="H641" s="58" t="n">
        <v>1100543</v>
      </c>
      <c r="I641" s="58" t="n">
        <v>937901.08</v>
      </c>
      <c r="J641" s="58" t="n"/>
      <c r="K641" s="58" t="n"/>
      <c r="L641" s="58" t="n"/>
      <c r="M641" s="58" t="n"/>
      <c r="N641" s="58" t="n"/>
      <c r="O641" s="58" t="n"/>
      <c r="P641" s="58" t="n"/>
      <c r="Q641" s="58" t="n"/>
      <c r="R641" s="58" t="n">
        <v>704636.68918</v>
      </c>
      <c r="S641" s="58" t="n">
        <v>73704.26348</v>
      </c>
      <c r="T641" s="58" t="n">
        <v>818808.36</v>
      </c>
      <c r="U641" s="4" t="n">
        <f aca="false" ca="false" dt2D="false" dtr="false" t="normal">COUNTIF(F641:Q641, "&gt;0")</f>
        <v>4</v>
      </c>
      <c r="V641" s="4" t="n">
        <f aca="false" ca="false" dt2D="false" dtr="false" t="normal">COUNTIF(R641:T641, "&gt;0")</f>
        <v>3</v>
      </c>
      <c r="W641" s="4" t="n">
        <f aca="false" ca="false" dt2D="false" dtr="false" t="normal">+U641+V641</f>
        <v>7</v>
      </c>
    </row>
    <row customFormat="true" customHeight="true" ht="12.75" outlineLevel="0" r="642" s="0">
      <c r="A642" s="49" t="n">
        <f aca="false" ca="false" dt2D="false" dtr="false" t="normal">+A641+1</f>
        <v>617</v>
      </c>
      <c r="B642" s="49" t="n">
        <f aca="false" ca="false" dt2D="false" dtr="false" t="normal">+B641+1</f>
        <v>110</v>
      </c>
      <c r="C642" s="50" t="s">
        <v>115</v>
      </c>
      <c r="D642" s="49" t="s">
        <v>761</v>
      </c>
      <c r="E642" s="58" t="n">
        <f aca="false" ca="true" dt2D="false" dtr="false" t="normal">SUBTOTAL(9, F642:T642)</f>
        <v>14705244.329300001</v>
      </c>
      <c r="F642" s="58" t="n">
        <v>5691554.69</v>
      </c>
      <c r="G642" s="58" t="n">
        <v>2301646.33</v>
      </c>
      <c r="H642" s="58" t="n">
        <v>2433002.38</v>
      </c>
      <c r="I642" s="58" t="n">
        <v>1855171.01</v>
      </c>
      <c r="J642" s="58" t="n"/>
      <c r="K642" s="58" t="n"/>
      <c r="L642" s="58" t="n"/>
      <c r="M642" s="58" t="n"/>
      <c r="N642" s="58" t="n"/>
      <c r="O642" s="58" t="n"/>
      <c r="P642" s="58" t="n"/>
      <c r="Q642" s="58" t="n"/>
      <c r="R642" s="58" t="n">
        <v>1341479.9539</v>
      </c>
      <c r="S642" s="58" t="n">
        <v>140317.4054</v>
      </c>
      <c r="T642" s="58" t="n">
        <v>942072.56</v>
      </c>
      <c r="U642" s="4" t="n">
        <f aca="false" ca="false" dt2D="false" dtr="false" t="normal">COUNTIF(F642:Q642, "&gt;0")</f>
        <v>4</v>
      </c>
      <c r="V642" s="4" t="n">
        <f aca="false" ca="false" dt2D="false" dtr="false" t="normal">COUNTIF(R642:T642, "&gt;0")</f>
        <v>3</v>
      </c>
      <c r="W642" s="4" t="n">
        <f aca="false" ca="false" dt2D="false" dtr="false" t="normal">+U642+V642</f>
        <v>7</v>
      </c>
    </row>
    <row customFormat="true" customHeight="true" ht="12.75" outlineLevel="0" r="643" s="0">
      <c r="A643" s="49" t="n">
        <f aca="false" ca="false" dt2D="false" dtr="false" t="normal">+A642+1</f>
        <v>618</v>
      </c>
      <c r="B643" s="49" t="n">
        <f aca="false" ca="false" dt2D="false" dtr="false" t="normal">+B642+1</f>
        <v>111</v>
      </c>
      <c r="C643" s="50" t="s">
        <v>115</v>
      </c>
      <c r="D643" s="49" t="s">
        <v>762</v>
      </c>
      <c r="E643" s="58" t="n">
        <f aca="false" ca="true" dt2D="false" dtr="false" t="normal">SUBTOTAL(9, F643:T643)</f>
        <v>7705495.859440001</v>
      </c>
      <c r="F643" s="58" t="n"/>
      <c r="G643" s="58" t="n">
        <v>2942287.02</v>
      </c>
      <c r="H643" s="58" t="n">
        <v>1386418.69</v>
      </c>
      <c r="I643" s="58" t="n">
        <v>1181529.1</v>
      </c>
      <c r="J643" s="58" t="n"/>
      <c r="K643" s="58" t="n"/>
      <c r="L643" s="58" t="n"/>
      <c r="M643" s="58" t="n"/>
      <c r="N643" s="58" t="n"/>
      <c r="O643" s="58" t="n"/>
      <c r="P643" s="58" t="n"/>
      <c r="Q643" s="58" t="n"/>
      <c r="R643" s="58" t="n">
        <v>1113903.82272</v>
      </c>
      <c r="S643" s="58" t="n">
        <v>63739.88672</v>
      </c>
      <c r="T643" s="58" t="n">
        <v>1017617.34</v>
      </c>
      <c r="U643" s="4" t="n">
        <f aca="false" ca="false" dt2D="false" dtr="false" t="normal">COUNTIF(F643:Q643, "&gt;0")</f>
        <v>3</v>
      </c>
      <c r="V643" s="4" t="n">
        <f aca="false" ca="false" dt2D="false" dtr="false" t="normal">COUNTIF(R643:T643, "&gt;0")</f>
        <v>3</v>
      </c>
      <c r="W643" s="4" t="n">
        <f aca="false" ca="false" dt2D="false" dtr="false" t="normal">+U643+V643</f>
        <v>6</v>
      </c>
    </row>
    <row customFormat="true" customHeight="true" ht="12.75" outlineLevel="0" r="644" s="0">
      <c r="A644" s="49" t="n">
        <f aca="false" ca="false" dt2D="false" dtr="false" t="normal">+A643+1</f>
        <v>619</v>
      </c>
      <c r="B644" s="49" t="n">
        <f aca="false" ca="false" dt2D="false" dtr="false" t="normal">+B643+1</f>
        <v>112</v>
      </c>
      <c r="C644" s="50" t="s">
        <v>115</v>
      </c>
      <c r="D644" s="49" t="s">
        <v>763</v>
      </c>
      <c r="E644" s="58" t="n">
        <f aca="false" ca="true" dt2D="false" dtr="false" t="normal">SUBTOTAL(9, F644:T644)</f>
        <v>5189984.27</v>
      </c>
      <c r="F644" s="58" t="n">
        <v>2126067.01</v>
      </c>
      <c r="G644" s="58" t="n">
        <v>1293683.49</v>
      </c>
      <c r="H644" s="58" t="n">
        <v>609589.4</v>
      </c>
      <c r="I644" s="58" t="n">
        <v>519502.24</v>
      </c>
      <c r="J644" s="58" t="n"/>
      <c r="K644" s="58" t="n"/>
      <c r="L644" s="58" t="n">
        <v>0</v>
      </c>
      <c r="M644" s="58" t="n"/>
      <c r="N644" s="58" t="n"/>
      <c r="O644" s="58" t="n"/>
      <c r="P644" s="58" t="n"/>
      <c r="Q644" s="58" t="n"/>
      <c r="R644" s="58" t="n">
        <v>489768.33</v>
      </c>
      <c r="S644" s="58" t="n">
        <v>51899.84</v>
      </c>
      <c r="T644" s="58" t="n">
        <v>99473.96</v>
      </c>
      <c r="U644" s="4" t="n">
        <f aca="false" ca="false" dt2D="false" dtr="false" t="normal">COUNTIF(F644:Q644, "&gt;0")</f>
        <v>4</v>
      </c>
      <c r="V644" s="4" t="n">
        <f aca="false" ca="false" dt2D="false" dtr="false" t="normal">COUNTIF(R644:T644, "&gt;0")</f>
        <v>3</v>
      </c>
      <c r="W644" s="4" t="n">
        <f aca="false" ca="false" dt2D="false" dtr="false" t="normal">+U644+V644</f>
        <v>7</v>
      </c>
    </row>
    <row customFormat="true" customHeight="true" ht="12.75" outlineLevel="0" r="645" s="0">
      <c r="A645" s="49" t="n">
        <f aca="false" ca="false" dt2D="false" dtr="false" t="normal">+A644+1</f>
        <v>620</v>
      </c>
      <c r="B645" s="49" t="n">
        <f aca="false" ca="false" dt2D="false" dtr="false" t="normal">+B644+1</f>
        <v>113</v>
      </c>
      <c r="C645" s="50" t="s">
        <v>115</v>
      </c>
      <c r="D645" s="49" t="s">
        <v>764</v>
      </c>
      <c r="E645" s="58" t="n">
        <f aca="false" ca="true" dt2D="false" dtr="false" t="normal">SUBTOTAL(9, F645:T645)</f>
        <v>11197263.42</v>
      </c>
      <c r="F645" s="58" t="n">
        <v>3187277.76</v>
      </c>
      <c r="G645" s="58" t="n">
        <v>1939416.12</v>
      </c>
      <c r="H645" s="58" t="n">
        <v>913861.48</v>
      </c>
      <c r="I645" s="58" t="n">
        <v>778807.96</v>
      </c>
      <c r="J645" s="58" t="n"/>
      <c r="K645" s="58" t="n"/>
      <c r="L645" s="58" t="n">
        <v>0</v>
      </c>
      <c r="M645" s="58" t="n"/>
      <c r="N645" s="58" t="n"/>
      <c r="O645" s="58" t="n"/>
      <c r="P645" s="58" t="n"/>
      <c r="Q645" s="58" t="n"/>
      <c r="R645" s="58" t="n">
        <v>3356622</v>
      </c>
      <c r="S645" s="58" t="n">
        <v>350512.99</v>
      </c>
      <c r="T645" s="58" t="n">
        <v>670765.11</v>
      </c>
      <c r="U645" s="4" t="n">
        <f aca="false" ca="false" dt2D="false" dtr="false" t="normal">COUNTIF(F645:Q645, "&gt;0")</f>
        <v>4</v>
      </c>
      <c r="V645" s="4" t="n">
        <f aca="false" ca="false" dt2D="false" dtr="false" t="normal">COUNTIF(R645:T645, "&gt;0")</f>
        <v>3</v>
      </c>
      <c r="W645" s="4" t="n">
        <f aca="false" ca="false" dt2D="false" dtr="false" t="normal">+U645+V645</f>
        <v>7</v>
      </c>
    </row>
    <row customFormat="true" customHeight="true" ht="12.75" outlineLevel="0" r="646" s="0">
      <c r="A646" s="49" t="n">
        <f aca="false" ca="false" dt2D="false" dtr="false" t="normal">+A645+1</f>
        <v>621</v>
      </c>
      <c r="B646" s="49" t="n">
        <f aca="false" ca="false" dt2D="false" dtr="false" t="normal">+B645+1</f>
        <v>114</v>
      </c>
      <c r="C646" s="50" t="s">
        <v>115</v>
      </c>
      <c r="D646" s="49" t="s">
        <v>765</v>
      </c>
      <c r="E646" s="58" t="n">
        <f aca="false" ca="true" dt2D="false" dtr="false" t="normal">SUBTOTAL(9, F646:T646)</f>
        <v>17056595.950000003</v>
      </c>
      <c r="F646" s="58" t="n">
        <v>9830815.56</v>
      </c>
      <c r="G646" s="58" t="n"/>
      <c r="H646" s="58" t="n">
        <v>4202436.57</v>
      </c>
      <c r="I646" s="58" t="n"/>
      <c r="J646" s="58" t="n"/>
      <c r="K646" s="58" t="n"/>
      <c r="L646" s="58" t="n">
        <v>0</v>
      </c>
      <c r="M646" s="58" t="n"/>
      <c r="N646" s="58" t="n"/>
      <c r="O646" s="58" t="n"/>
      <c r="P646" s="58" t="n"/>
      <c r="Q646" s="58" t="n"/>
      <c r="R646" s="58" t="n">
        <v>2317089.57</v>
      </c>
      <c r="S646" s="58" t="n">
        <v>242365.15</v>
      </c>
      <c r="T646" s="58" t="n">
        <v>463889.1</v>
      </c>
      <c r="U646" s="4" t="n">
        <f aca="false" ca="false" dt2D="false" dtr="false" t="normal">COUNTIF(F646:Q646, "&gt;0")</f>
        <v>2</v>
      </c>
      <c r="V646" s="4" t="n">
        <f aca="false" ca="false" dt2D="false" dtr="false" t="normal">COUNTIF(R646:T646, "&gt;0")</f>
        <v>3</v>
      </c>
      <c r="W646" s="4" t="n">
        <f aca="false" ca="false" dt2D="false" dtr="false" t="normal">+U646+V646</f>
        <v>5</v>
      </c>
    </row>
    <row customFormat="true" customHeight="true" ht="12.75" outlineLevel="0" r="647" s="0">
      <c r="A647" s="49" t="n">
        <f aca="false" ca="false" dt2D="false" dtr="false" t="normal">+A646+1</f>
        <v>622</v>
      </c>
      <c r="B647" s="49" t="n">
        <f aca="false" ca="false" dt2D="false" dtr="false" t="normal">+B646+1</f>
        <v>115</v>
      </c>
      <c r="C647" s="50" t="s">
        <v>115</v>
      </c>
      <c r="D647" s="49" t="s">
        <v>176</v>
      </c>
      <c r="E647" s="58" t="n">
        <f aca="false" ca="true" dt2D="false" dtr="false" t="normal">SUBTOTAL(9, F647:T647)</f>
        <v>16952649.400000002</v>
      </c>
      <c r="F647" s="58" t="n">
        <v>9770904.46</v>
      </c>
      <c r="G647" s="58" t="n"/>
      <c r="H647" s="58" t="n">
        <v>4176826.02</v>
      </c>
      <c r="I647" s="58" t="n"/>
      <c r="J647" s="58" t="n"/>
      <c r="K647" s="58" t="n"/>
      <c r="L647" s="58" t="n">
        <v>0</v>
      </c>
      <c r="M647" s="58" t="n"/>
      <c r="N647" s="58" t="n"/>
      <c r="O647" s="58" t="n"/>
      <c r="P647" s="58" t="n"/>
      <c r="Q647" s="58" t="n"/>
      <c r="R647" s="58" t="n">
        <v>2302968.73</v>
      </c>
      <c r="S647" s="58" t="n">
        <v>240888.13</v>
      </c>
      <c r="T647" s="58" t="n">
        <v>461062.06</v>
      </c>
      <c r="U647" s="4" t="n">
        <f aca="false" ca="false" dt2D="false" dtr="false" t="normal">COUNTIF(F647:Q647, "&gt;0")</f>
        <v>2</v>
      </c>
      <c r="V647" s="4" t="n">
        <f aca="false" ca="false" dt2D="false" dtr="false" t="normal">COUNTIF(R647:T647, "&gt;0")</f>
        <v>3</v>
      </c>
      <c r="W647" s="4" t="n">
        <f aca="false" ca="false" dt2D="false" dtr="false" t="normal">+U647+V647</f>
        <v>5</v>
      </c>
    </row>
    <row customFormat="true" customHeight="true" ht="12.75" outlineLevel="0" r="648" s="0">
      <c r="A648" s="49" t="n">
        <f aca="false" ca="false" dt2D="false" dtr="false" t="normal">+A647+1</f>
        <v>623</v>
      </c>
      <c r="B648" s="49" t="n">
        <f aca="false" ca="false" dt2D="false" dtr="false" t="normal">+B647+1</f>
        <v>116</v>
      </c>
      <c r="C648" s="50" t="s">
        <v>115</v>
      </c>
      <c r="D648" s="49" t="s">
        <v>766</v>
      </c>
      <c r="E648" s="58" t="n">
        <f aca="false" ca="true" dt2D="false" dtr="false" t="normal">SUBTOTAL(9, F648:T648)</f>
        <v>1408804.73</v>
      </c>
      <c r="F648" s="58" t="n"/>
      <c r="G648" s="58" t="n"/>
      <c r="H648" s="58" t="n"/>
      <c r="I648" s="58" t="n"/>
      <c r="J648" s="58" t="n">
        <v>951272.85</v>
      </c>
      <c r="K648" s="58" t="n"/>
      <c r="L648" s="58" t="n">
        <v>0</v>
      </c>
      <c r="M648" s="58" t="n"/>
      <c r="N648" s="58" t="n"/>
      <c r="O648" s="58" t="n"/>
      <c r="P648" s="58" t="n"/>
      <c r="Q648" s="58" t="n"/>
      <c r="R648" s="58" t="n">
        <v>422641.42</v>
      </c>
      <c r="S648" s="58" t="n">
        <v>14088.05</v>
      </c>
      <c r="T648" s="58" t="n">
        <v>20802.41</v>
      </c>
      <c r="U648" s="4" t="n">
        <f aca="false" ca="false" dt2D="false" dtr="false" t="normal">COUNTIF(F648:Q648, "&gt;0")</f>
        <v>1</v>
      </c>
      <c r="V648" s="4" t="n">
        <f aca="false" ca="false" dt2D="false" dtr="false" t="normal">COUNTIF(R648:T648, "&gt;0")</f>
        <v>3</v>
      </c>
      <c r="W648" s="4" t="n">
        <f aca="false" ca="false" dt2D="false" dtr="false" t="normal">+U648+V648</f>
        <v>4</v>
      </c>
    </row>
    <row customFormat="true" customHeight="true" ht="12.75" outlineLevel="0" r="649" s="0">
      <c r="A649" s="49" t="n">
        <f aca="false" ca="false" dt2D="false" dtr="false" t="normal">+A648+1</f>
        <v>624</v>
      </c>
      <c r="B649" s="49" t="n">
        <f aca="false" ca="false" dt2D="false" dtr="false" t="normal">+B648+1</f>
        <v>117</v>
      </c>
      <c r="C649" s="50" t="s">
        <v>115</v>
      </c>
      <c r="D649" s="49" t="s">
        <v>767</v>
      </c>
      <c r="E649" s="58" t="n">
        <f aca="false" ca="true" dt2D="false" dtr="false" t="normal">SUBTOTAL(9, F649:T649)</f>
        <v>1552845.4700000002</v>
      </c>
      <c r="F649" s="58" t="n"/>
      <c r="G649" s="58" t="n"/>
      <c r="H649" s="58" t="n"/>
      <c r="I649" s="58" t="n"/>
      <c r="J649" s="58" t="n">
        <v>1048534.06</v>
      </c>
      <c r="K649" s="58" t="n"/>
      <c r="L649" s="58" t="n">
        <v>0</v>
      </c>
      <c r="M649" s="58" t="n"/>
      <c r="N649" s="58" t="n"/>
      <c r="O649" s="58" t="n"/>
      <c r="P649" s="58" t="n"/>
      <c r="Q649" s="58" t="n"/>
      <c r="R649" s="58" t="n">
        <v>465853.64</v>
      </c>
      <c r="S649" s="58" t="n">
        <v>15528.45</v>
      </c>
      <c r="T649" s="58" t="n">
        <v>22929.32</v>
      </c>
      <c r="U649" s="4" t="n">
        <f aca="false" ca="false" dt2D="false" dtr="false" t="normal">COUNTIF(F649:Q649, "&gt;0")</f>
        <v>1</v>
      </c>
      <c r="V649" s="4" t="n">
        <f aca="false" ca="false" dt2D="false" dtr="false" t="normal">COUNTIF(R649:T649, "&gt;0")</f>
        <v>3</v>
      </c>
      <c r="W649" s="4" t="n">
        <f aca="false" ca="false" dt2D="false" dtr="false" t="normal">+U649+V649</f>
        <v>4</v>
      </c>
    </row>
    <row customFormat="true" customHeight="true" ht="12.75" outlineLevel="0" r="650" s="0">
      <c r="A650" s="49" t="n">
        <f aca="false" ca="false" dt2D="false" dtr="false" t="normal">+A649+1</f>
        <v>625</v>
      </c>
      <c r="B650" s="49" t="n">
        <f aca="false" ca="false" dt2D="false" dtr="false" t="normal">+B649+1</f>
        <v>118</v>
      </c>
      <c r="C650" s="50" t="s">
        <v>115</v>
      </c>
      <c r="D650" s="49" t="s">
        <v>768</v>
      </c>
      <c r="E650" s="58" t="n">
        <f aca="false" ca="true" dt2D="false" dtr="false" t="normal">SUBTOTAL(9, F650:T650)</f>
        <v>1486042.2299999997</v>
      </c>
      <c r="F650" s="58" t="n"/>
      <c r="G650" s="58" t="n"/>
      <c r="H650" s="58" t="n"/>
      <c r="I650" s="58" t="n"/>
      <c r="J650" s="58" t="n">
        <v>1003426.24</v>
      </c>
      <c r="K650" s="58" t="n"/>
      <c r="L650" s="58" t="n">
        <v>0</v>
      </c>
      <c r="M650" s="58" t="n"/>
      <c r="N650" s="58" t="n"/>
      <c r="O650" s="58" t="n"/>
      <c r="P650" s="58" t="n"/>
      <c r="Q650" s="58" t="n"/>
      <c r="R650" s="58" t="n">
        <v>445812.67</v>
      </c>
      <c r="S650" s="58" t="n">
        <v>14860.42</v>
      </c>
      <c r="T650" s="58" t="n">
        <v>21942.9</v>
      </c>
      <c r="U650" s="4" t="n">
        <f aca="false" ca="false" dt2D="false" dtr="false" t="normal">COUNTIF(F650:Q650, "&gt;0")</f>
        <v>1</v>
      </c>
      <c r="V650" s="4" t="n">
        <f aca="false" ca="false" dt2D="false" dtr="false" t="normal">COUNTIF(R650:T650, "&gt;0")</f>
        <v>3</v>
      </c>
      <c r="W650" s="4" t="n">
        <f aca="false" ca="false" dt2D="false" dtr="false" t="normal">+U650+V650</f>
        <v>4</v>
      </c>
    </row>
    <row customFormat="true" customHeight="true" ht="12.75" outlineLevel="0" r="651" s="0">
      <c r="A651" s="49" t="n">
        <f aca="false" ca="false" dt2D="false" dtr="false" t="normal">+A650+1</f>
        <v>626</v>
      </c>
      <c r="B651" s="49" t="n">
        <f aca="false" ca="false" dt2D="false" dtr="false" t="normal">+B650+1</f>
        <v>119</v>
      </c>
      <c r="C651" s="50" t="s">
        <v>115</v>
      </c>
      <c r="D651" s="49" t="s">
        <v>769</v>
      </c>
      <c r="E651" s="58" t="n">
        <f aca="false" ca="true" dt2D="false" dtr="false" t="normal">SUBTOTAL(9, F651:T651)</f>
        <v>13567293.780000003</v>
      </c>
      <c r="F651" s="58" t="n"/>
      <c r="G651" s="58" t="n">
        <v>4087044.12</v>
      </c>
      <c r="H651" s="58" t="n">
        <v>4320293.66</v>
      </c>
      <c r="I651" s="58" t="n">
        <v>3294235.81</v>
      </c>
      <c r="J651" s="58" t="n"/>
      <c r="K651" s="58" t="n"/>
      <c r="L651" s="58" t="n">
        <v>0</v>
      </c>
      <c r="M651" s="58" t="n"/>
      <c r="N651" s="58" t="n"/>
      <c r="O651" s="58" t="n"/>
      <c r="P651" s="58" t="n"/>
      <c r="Q651" s="58" t="n"/>
      <c r="R651" s="58" t="n">
        <v>1474157.54</v>
      </c>
      <c r="S651" s="58" t="n">
        <v>135672.94</v>
      </c>
      <c r="T651" s="58" t="n">
        <v>255889.71</v>
      </c>
      <c r="U651" s="4" t="n">
        <f aca="false" ca="false" dt2D="false" dtr="false" t="normal">COUNTIF(F651:Q651, "&gt;0")</f>
        <v>3</v>
      </c>
      <c r="V651" s="4" t="n">
        <f aca="false" ca="false" dt2D="false" dtr="false" t="normal">COUNTIF(R651:T651, "&gt;0")</f>
        <v>3</v>
      </c>
      <c r="W651" s="4" t="n">
        <f aca="false" ca="false" dt2D="false" dtr="false" t="normal">+U651+V651</f>
        <v>6</v>
      </c>
    </row>
    <row customFormat="true" customHeight="true" ht="12.75" outlineLevel="0" r="652" s="0">
      <c r="A652" s="49" t="n">
        <f aca="false" ca="false" dt2D="false" dtr="false" t="normal">+A651+1</f>
        <v>627</v>
      </c>
      <c r="B652" s="49" t="n">
        <f aca="false" ca="false" dt2D="false" dtr="false" t="normal">+B651+1</f>
        <v>120</v>
      </c>
      <c r="C652" s="50" t="s">
        <v>115</v>
      </c>
      <c r="D652" s="49" t="s">
        <v>770</v>
      </c>
      <c r="E652" s="58" t="n">
        <f aca="false" ca="true" dt2D="false" dtr="false" t="normal">SUBTOTAL(9, F652:T652)</f>
        <v>18533574.400760002</v>
      </c>
      <c r="F652" s="58" t="n">
        <v>7181949.83</v>
      </c>
      <c r="G652" s="58" t="n">
        <v>2904357.31</v>
      </c>
      <c r="H652" s="58" t="n">
        <v>3070110.35</v>
      </c>
      <c r="I652" s="58" t="n">
        <v>2340967.59</v>
      </c>
      <c r="J652" s="58" t="n"/>
      <c r="K652" s="58" t="n"/>
      <c r="L652" s="58" t="n">
        <v>0</v>
      </c>
      <c r="M652" s="58" t="n"/>
      <c r="N652" s="58" t="n"/>
      <c r="O652" s="58" t="n"/>
      <c r="P652" s="58" t="n"/>
      <c r="Q652" s="58" t="n"/>
      <c r="R652" s="58" t="n">
        <v>1692760.98548</v>
      </c>
      <c r="S652" s="58" t="n">
        <v>177061.03528</v>
      </c>
      <c r="T652" s="58" t="n">
        <v>1166367.3</v>
      </c>
      <c r="U652" s="4" t="n">
        <f aca="false" ca="false" dt2D="false" dtr="false" t="normal">COUNTIF(F652:Q652, "&gt;0")</f>
        <v>4</v>
      </c>
      <c r="V652" s="4" t="n">
        <f aca="false" ca="false" dt2D="false" dtr="false" t="normal">COUNTIF(R652:T652, "&gt;0")</f>
        <v>3</v>
      </c>
      <c r="W652" s="4" t="n">
        <f aca="false" ca="false" dt2D="false" dtr="false" t="normal">+U652+V652</f>
        <v>7</v>
      </c>
    </row>
    <row customFormat="true" customHeight="true" ht="12.75" outlineLevel="0" r="653" s="0">
      <c r="A653" s="49" t="n">
        <f aca="false" ca="false" dt2D="false" dtr="false" t="normal">+A652+1</f>
        <v>628</v>
      </c>
      <c r="B653" s="49" t="n">
        <f aca="false" ca="false" dt2D="false" dtr="false" t="normal">+B652+1</f>
        <v>121</v>
      </c>
      <c r="C653" s="50" t="s">
        <v>115</v>
      </c>
      <c r="D653" s="49" t="s">
        <v>771</v>
      </c>
      <c r="E653" s="58" t="n">
        <f aca="false" ca="true" dt2D="false" dtr="false" t="normal">SUBTOTAL(9, F653:T653)</f>
        <v>5257160.17</v>
      </c>
      <c r="F653" s="58" t="n"/>
      <c r="G653" s="58" t="n"/>
      <c r="H653" s="58" t="n"/>
      <c r="I653" s="58" t="n"/>
      <c r="J653" s="58" t="n"/>
      <c r="K653" s="58" t="n"/>
      <c r="L653" s="58" t="n">
        <v>0</v>
      </c>
      <c r="M653" s="58" t="n"/>
      <c r="N653" s="58" t="n"/>
      <c r="O653" s="58" t="n"/>
      <c r="P653" s="58" t="n"/>
      <c r="Q653" s="58" t="n"/>
      <c r="R653" s="58" t="n">
        <v>4073865.26</v>
      </c>
      <c r="S653" s="58" t="n">
        <v>407386.53</v>
      </c>
      <c r="T653" s="58" t="n">
        <v>775908.38</v>
      </c>
      <c r="U653" s="4" t="n">
        <f aca="false" ca="false" dt2D="false" dtr="false" t="normal">COUNTIF(F653:Q653, "&gt;0")</f>
        <v>0</v>
      </c>
      <c r="V653" s="4" t="n">
        <f aca="false" ca="false" dt2D="false" dtr="false" t="normal">COUNTIF(R653:T653, "&gt;0")</f>
        <v>3</v>
      </c>
      <c r="W653" s="4" t="n">
        <f aca="false" ca="false" dt2D="false" dtr="false" t="normal">+U653+V653</f>
        <v>3</v>
      </c>
    </row>
    <row customFormat="true" customHeight="true" ht="12.75" outlineLevel="0" r="654" s="0">
      <c r="A654" s="49" t="n">
        <f aca="false" ca="false" dt2D="false" dtr="false" t="normal">+A653+1</f>
        <v>629</v>
      </c>
      <c r="B654" s="49" t="n">
        <f aca="false" ca="false" dt2D="false" dtr="false" t="normal">+B653+1</f>
        <v>122</v>
      </c>
      <c r="C654" s="50" t="s">
        <v>115</v>
      </c>
      <c r="D654" s="49" t="s">
        <v>772</v>
      </c>
      <c r="E654" s="58" t="n">
        <f aca="false" ca="true" dt2D="false" dtr="false" t="normal">SUBTOTAL(9, F654:T654)</f>
        <v>25457789.385080002</v>
      </c>
      <c r="F654" s="58" t="n">
        <v>9853246.74</v>
      </c>
      <c r="G654" s="58" t="n">
        <v>3984621.14</v>
      </c>
      <c r="H654" s="58" t="n">
        <v>4212025.36</v>
      </c>
      <c r="I654" s="58" t="n">
        <v>3211680.93</v>
      </c>
      <c r="J654" s="58" t="n"/>
      <c r="K654" s="58" t="n"/>
      <c r="L654" s="58" t="n">
        <v>0</v>
      </c>
      <c r="M654" s="58" t="n"/>
      <c r="N654" s="58" t="n"/>
      <c r="O654" s="58" t="n"/>
      <c r="P654" s="58" t="n"/>
      <c r="Q654" s="58" t="n"/>
      <c r="R654" s="58" t="n">
        <v>2322376.52084</v>
      </c>
      <c r="S654" s="58" t="n">
        <v>242918.16424</v>
      </c>
      <c r="T654" s="58" t="n">
        <v>1630920.53</v>
      </c>
      <c r="U654" s="4" t="n">
        <f aca="false" ca="false" dt2D="false" dtr="false" t="normal">COUNTIF(F654:Q654, "&gt;0")</f>
        <v>4</v>
      </c>
      <c r="V654" s="4" t="n">
        <f aca="false" ca="false" dt2D="false" dtr="false" t="normal">COUNTIF(R654:T654, "&gt;0")</f>
        <v>3</v>
      </c>
      <c r="W654" s="4" t="n">
        <f aca="false" ca="false" dt2D="false" dtr="false" t="normal">+U654+V654</f>
        <v>7</v>
      </c>
    </row>
    <row customFormat="true" customHeight="true" ht="12.75" outlineLevel="0" r="655" s="0">
      <c r="A655" s="49" t="n">
        <f aca="false" ca="false" dt2D="false" dtr="false" t="normal">+A654+1</f>
        <v>630</v>
      </c>
      <c r="B655" s="49" t="n">
        <f aca="false" ca="false" dt2D="false" dtr="false" t="normal">+B654+1</f>
        <v>123</v>
      </c>
      <c r="C655" s="50" t="s">
        <v>115</v>
      </c>
      <c r="D655" s="49" t="s">
        <v>773</v>
      </c>
      <c r="E655" s="58" t="n">
        <f aca="false" ca="true" dt2D="false" dtr="false" t="normal">SUBTOTAL(9, F655:T655)</f>
        <v>9983220.540000001</v>
      </c>
      <c r="F655" s="58" t="n"/>
      <c r="G655" s="58" t="n">
        <v>3337358.47</v>
      </c>
      <c r="H655" s="58" t="n"/>
      <c r="I655" s="58" t="n">
        <v>2689974.82</v>
      </c>
      <c r="J655" s="58" t="n"/>
      <c r="K655" s="58" t="n"/>
      <c r="L655" s="58" t="n">
        <v>0</v>
      </c>
      <c r="M655" s="58" t="n"/>
      <c r="N655" s="58" t="n"/>
      <c r="O655" s="58" t="n"/>
      <c r="P655" s="58" t="n"/>
      <c r="Q655" s="58" t="n"/>
      <c r="R655" s="58" t="n">
        <v>3088659.08</v>
      </c>
      <c r="S655" s="58" t="n">
        <v>299277.07</v>
      </c>
      <c r="T655" s="58" t="n">
        <v>567951.1</v>
      </c>
      <c r="U655" s="4" t="n">
        <f aca="false" ca="false" dt2D="false" dtr="false" t="normal">COUNTIF(F655:Q655, "&gt;0")</f>
        <v>2</v>
      </c>
      <c r="V655" s="4" t="n">
        <f aca="false" ca="false" dt2D="false" dtr="false" t="normal">COUNTIF(R655:T655, "&gt;0")</f>
        <v>3</v>
      </c>
      <c r="W655" s="4" t="n">
        <f aca="false" ca="false" dt2D="false" dtr="false" t="normal">+U655+V655</f>
        <v>5</v>
      </c>
    </row>
    <row customFormat="true" customHeight="true" ht="12.75" outlineLevel="0" r="656" s="0">
      <c r="A656" s="49" t="n">
        <f aca="false" ca="false" dt2D="false" dtr="false" t="normal">+A655+1</f>
        <v>631</v>
      </c>
      <c r="B656" s="49" t="n">
        <f aca="false" ca="false" dt2D="false" dtr="false" t="normal">+B655+1</f>
        <v>124</v>
      </c>
      <c r="C656" s="50" t="s">
        <v>115</v>
      </c>
      <c r="D656" s="49" t="s">
        <v>774</v>
      </c>
      <c r="E656" s="58" t="n">
        <f aca="false" ca="true" dt2D="false" dtr="false" t="normal">SUBTOTAL(9, F656:T656)</f>
        <v>25018356.034620002</v>
      </c>
      <c r="F656" s="58" t="n">
        <v>9683167.35</v>
      </c>
      <c r="G656" s="58" t="n">
        <v>3915841.59</v>
      </c>
      <c r="H656" s="58" t="n">
        <v>4139320.52</v>
      </c>
      <c r="I656" s="58" t="n">
        <v>3156243.29</v>
      </c>
      <c r="J656" s="58" t="n"/>
      <c r="K656" s="58" t="n"/>
      <c r="L656" s="58" t="n">
        <v>0</v>
      </c>
      <c r="M656" s="58" t="n"/>
      <c r="N656" s="58" t="n"/>
      <c r="O656" s="58" t="n"/>
      <c r="P656" s="58" t="n"/>
      <c r="Q656" s="58" t="n"/>
      <c r="R656" s="58" t="n">
        <v>2282289.39226</v>
      </c>
      <c r="S656" s="58" t="n">
        <v>238725.09236</v>
      </c>
      <c r="T656" s="58" t="n">
        <v>1602768.8</v>
      </c>
      <c r="U656" s="4" t="n">
        <f aca="false" ca="false" dt2D="false" dtr="false" t="normal">COUNTIF(F656:Q656, "&gt;0")</f>
        <v>4</v>
      </c>
      <c r="V656" s="4" t="n">
        <f aca="false" ca="false" dt2D="false" dtr="false" t="normal">COUNTIF(R656:T656, "&gt;0")</f>
        <v>3</v>
      </c>
      <c r="W656" s="4" t="n">
        <f aca="false" ca="false" dt2D="false" dtr="false" t="normal">+U656+V656</f>
        <v>7</v>
      </c>
    </row>
    <row customFormat="true" customHeight="true" ht="12.75" outlineLevel="0" r="657" s="0">
      <c r="A657" s="49" t="n">
        <f aca="false" ca="false" dt2D="false" dtr="false" t="normal">+A656+1</f>
        <v>632</v>
      </c>
      <c r="B657" s="49" t="n">
        <f aca="false" ca="false" dt2D="false" dtr="false" t="normal">+B656+1</f>
        <v>125</v>
      </c>
      <c r="C657" s="50" t="s">
        <v>115</v>
      </c>
      <c r="D657" s="49" t="s">
        <v>775</v>
      </c>
      <c r="E657" s="58" t="n">
        <f aca="false" ca="true" dt2D="false" dtr="false" t="normal">SUBTOTAL(9, F657:T657)</f>
        <v>6145988.429071999</v>
      </c>
      <c r="F657" s="58" t="n">
        <v>3791923.64</v>
      </c>
      <c r="G657" s="58" t="n"/>
      <c r="H657" s="58" t="n">
        <v>1087226.53</v>
      </c>
      <c r="I657" s="58" t="n"/>
      <c r="J657" s="58" t="n"/>
      <c r="K657" s="58" t="n"/>
      <c r="L657" s="58" t="n">
        <v>0</v>
      </c>
      <c r="M657" s="58" t="n"/>
      <c r="N657" s="58" t="n"/>
      <c r="O657" s="58" t="n"/>
      <c r="P657" s="58" t="n"/>
      <c r="Q657" s="58" t="n"/>
      <c r="R657" s="58" t="n">
        <v>410276.757792</v>
      </c>
      <c r="S657" s="58" t="n">
        <v>47660.65128</v>
      </c>
      <c r="T657" s="58" t="n">
        <v>808900.85</v>
      </c>
      <c r="U657" s="4" t="n">
        <f aca="false" ca="false" dt2D="false" dtr="false" t="normal">COUNTIF(F657:Q657, "&gt;0")</f>
        <v>2</v>
      </c>
      <c r="V657" s="4" t="n">
        <f aca="false" ca="false" dt2D="false" dtr="false" t="normal">COUNTIF(R657:T657, "&gt;0")</f>
        <v>3</v>
      </c>
      <c r="W657" s="4" t="n">
        <f aca="false" ca="false" dt2D="false" dtr="false" t="normal">+U657+V657</f>
        <v>5</v>
      </c>
    </row>
    <row customFormat="true" customHeight="true" ht="12.75" outlineLevel="0" r="658" s="0">
      <c r="A658" s="49" t="n">
        <f aca="false" ca="false" dt2D="false" dtr="false" t="normal">+A657+1</f>
        <v>633</v>
      </c>
      <c r="B658" s="49" t="n">
        <f aca="false" ca="false" dt2D="false" dtr="false" t="normal">+B657+1</f>
        <v>126</v>
      </c>
      <c r="C658" s="50" t="s">
        <v>115</v>
      </c>
      <c r="D658" s="49" t="s">
        <v>776</v>
      </c>
      <c r="E658" s="58" t="n">
        <f aca="false" ca="true" dt2D="false" dtr="false" t="normal">SUBTOTAL(9, F658:T658)</f>
        <v>20585537.57</v>
      </c>
      <c r="F658" s="58" t="n"/>
      <c r="G658" s="58" t="n"/>
      <c r="H658" s="58" t="n"/>
      <c r="I658" s="58" t="n"/>
      <c r="J658" s="58" t="n"/>
      <c r="K658" s="58" t="n"/>
      <c r="L658" s="58" t="n">
        <v>0</v>
      </c>
      <c r="M658" s="58" t="n"/>
      <c r="N658" s="58" t="n"/>
      <c r="O658" s="58" t="n"/>
      <c r="P658" s="58" t="n">
        <v>16999715.74</v>
      </c>
      <c r="Q658" s="58" t="n"/>
      <c r="R658" s="58" t="n">
        <v>2778715.98</v>
      </c>
      <c r="S658" s="58" t="n">
        <v>277871.6</v>
      </c>
      <c r="T658" s="58" t="n">
        <v>529234.25</v>
      </c>
      <c r="U658" s="4" t="n">
        <f aca="false" ca="false" dt2D="false" dtr="false" t="normal">COUNTIF(F658:Q658, "&gt;0")</f>
        <v>1</v>
      </c>
      <c r="V658" s="4" t="n">
        <f aca="false" ca="false" dt2D="false" dtr="false" t="normal">COUNTIF(R658:T658, "&gt;0")</f>
        <v>3</v>
      </c>
      <c r="W658" s="4" t="n">
        <f aca="false" ca="false" dt2D="false" dtr="false" t="normal">+U658+V658</f>
        <v>4</v>
      </c>
    </row>
    <row customFormat="true" customHeight="true" ht="12.75" outlineLevel="0" r="659" s="0">
      <c r="A659" s="49" t="n">
        <f aca="false" ca="false" dt2D="false" dtr="false" t="normal">+A658+1</f>
        <v>634</v>
      </c>
      <c r="B659" s="49" t="n">
        <f aca="false" ca="false" dt2D="false" dtr="false" t="normal">+B658+1</f>
        <v>127</v>
      </c>
      <c r="C659" s="50" t="s">
        <v>115</v>
      </c>
      <c r="D659" s="49" t="s">
        <v>777</v>
      </c>
      <c r="E659" s="58" t="n">
        <f aca="false" ca="true" dt2D="false" dtr="false" t="normal">SUBTOTAL(9, F659:T659)</f>
        <v>25830519.919999998</v>
      </c>
      <c r="F659" s="58" t="n">
        <v>9007392.83</v>
      </c>
      <c r="G659" s="58" t="n"/>
      <c r="H659" s="58" t="n"/>
      <c r="I659" s="58" t="n"/>
      <c r="J659" s="58" t="n">
        <v>1284520.02</v>
      </c>
      <c r="K659" s="58" t="n"/>
      <c r="L659" s="58" t="n">
        <v>0</v>
      </c>
      <c r="M659" s="58" t="n"/>
      <c r="N659" s="58" t="n"/>
      <c r="O659" s="58" t="n"/>
      <c r="P659" s="58" t="n"/>
      <c r="Q659" s="58" t="n">
        <v>9221795.07</v>
      </c>
      <c r="R659" s="58" t="n">
        <v>4938066.26</v>
      </c>
      <c r="S659" s="58" t="n">
        <v>475989.34</v>
      </c>
      <c r="T659" s="58" t="n">
        <v>902756.4</v>
      </c>
      <c r="U659" s="4" t="n">
        <f aca="false" ca="false" dt2D="false" dtr="false" t="normal">COUNTIF(F659:Q659, "&gt;0")</f>
        <v>3</v>
      </c>
      <c r="V659" s="4" t="n">
        <f aca="false" ca="false" dt2D="false" dtr="false" t="normal">COUNTIF(R659:T659, "&gt;0")</f>
        <v>3</v>
      </c>
      <c r="W659" s="4" t="n">
        <f aca="false" ca="false" dt2D="false" dtr="false" t="normal">+U659+V659</f>
        <v>6</v>
      </c>
    </row>
    <row customFormat="true" customHeight="true" ht="12.75" outlineLevel="0" r="660" s="0">
      <c r="A660" s="49" t="n">
        <f aca="false" ca="false" dt2D="false" dtr="false" t="normal">+A659+1</f>
        <v>635</v>
      </c>
      <c r="B660" s="49" t="n">
        <f aca="false" ca="false" dt2D="false" dtr="false" t="normal">+B659+1</f>
        <v>128</v>
      </c>
      <c r="C660" s="50" t="s">
        <v>115</v>
      </c>
      <c r="D660" s="49" t="s">
        <v>778</v>
      </c>
      <c r="E660" s="58" t="n">
        <f aca="false" ca="true" dt2D="false" dtr="false" t="normal">SUBTOTAL(9, F660:T660)</f>
        <v>854349.8599999999</v>
      </c>
      <c r="F660" s="58" t="n"/>
      <c r="G660" s="58" t="n"/>
      <c r="H660" s="58" t="n"/>
      <c r="I660" s="58" t="n"/>
      <c r="J660" s="58" t="n">
        <v>576886.07</v>
      </c>
      <c r="K660" s="58" t="n"/>
      <c r="L660" s="58" t="n">
        <v>0</v>
      </c>
      <c r="M660" s="58" t="n"/>
      <c r="N660" s="58" t="n"/>
      <c r="O660" s="58" t="n"/>
      <c r="P660" s="58" t="n"/>
      <c r="Q660" s="58" t="n"/>
      <c r="R660" s="58" t="n">
        <v>256304.96</v>
      </c>
      <c r="S660" s="58" t="n">
        <v>8543.5</v>
      </c>
      <c r="T660" s="58" t="n">
        <v>12615.33</v>
      </c>
      <c r="U660" s="4" t="n">
        <f aca="false" ca="false" dt2D="false" dtr="false" t="normal">COUNTIF(F660:Q660, "&gt;0")</f>
        <v>1</v>
      </c>
      <c r="V660" s="4" t="n">
        <f aca="false" ca="false" dt2D="false" dtr="false" t="normal">COUNTIF(R660:T660, "&gt;0")</f>
        <v>3</v>
      </c>
      <c r="W660" s="4" t="n">
        <f aca="false" ca="false" dt2D="false" dtr="false" t="normal">+U660+V660</f>
        <v>4</v>
      </c>
    </row>
    <row customFormat="true" customHeight="true" ht="12.75" outlineLevel="0" r="661" s="0">
      <c r="A661" s="49" t="n">
        <f aca="false" ca="false" dt2D="false" dtr="false" t="normal">+A660+1</f>
        <v>636</v>
      </c>
      <c r="B661" s="49" t="n">
        <f aca="false" ca="false" dt2D="false" dtr="false" t="normal">+B660+1</f>
        <v>129</v>
      </c>
      <c r="C661" s="50" t="s">
        <v>115</v>
      </c>
      <c r="D661" s="49" t="s">
        <v>779</v>
      </c>
      <c r="E661" s="58" t="n">
        <f aca="false" ca="true" dt2D="false" dtr="false" t="normal">SUBTOTAL(9, F661:T661)</f>
        <v>3299289.91</v>
      </c>
      <c r="F661" s="58" t="n">
        <v>1240205.75</v>
      </c>
      <c r="G661" s="58" t="n"/>
      <c r="H661" s="58" t="n">
        <v>355593.81</v>
      </c>
      <c r="I661" s="58" t="n"/>
      <c r="J661" s="58" t="n"/>
      <c r="K661" s="58" t="n"/>
      <c r="L661" s="58" t="n">
        <v>0</v>
      </c>
      <c r="M661" s="58" t="n"/>
      <c r="N661" s="58" t="n"/>
      <c r="O661" s="58" t="n"/>
      <c r="P661" s="58" t="n"/>
      <c r="Q661" s="58" t="n"/>
      <c r="R661" s="58" t="n">
        <v>1306099.51</v>
      </c>
      <c r="S661" s="58" t="n">
        <v>136388.56</v>
      </c>
      <c r="T661" s="58" t="n">
        <v>261002.28</v>
      </c>
      <c r="U661" s="4" t="n">
        <f aca="false" ca="false" dt2D="false" dtr="false" t="normal">COUNTIF(F661:Q661, "&gt;0")</f>
        <v>2</v>
      </c>
      <c r="V661" s="4" t="n">
        <f aca="false" ca="false" dt2D="false" dtr="false" t="normal">COUNTIF(R661:T661, "&gt;0")</f>
        <v>3</v>
      </c>
      <c r="W661" s="4" t="n">
        <f aca="false" ca="false" dt2D="false" dtr="false" t="normal">+U661+V661</f>
        <v>5</v>
      </c>
    </row>
    <row customFormat="true" customHeight="true" ht="12.75" outlineLevel="0" r="662" s="0">
      <c r="A662" s="49" t="n">
        <f aca="false" ca="false" dt2D="false" dtr="false" t="normal">+A661+1</f>
        <v>637</v>
      </c>
      <c r="B662" s="49" t="n">
        <f aca="false" ca="false" dt2D="false" dtr="false" t="normal">+B661+1</f>
        <v>130</v>
      </c>
      <c r="C662" s="50" t="s">
        <v>115</v>
      </c>
      <c r="D662" s="49" t="s">
        <v>780</v>
      </c>
      <c r="E662" s="58" t="n">
        <f aca="false" ca="true" dt2D="false" dtr="false" t="normal">SUBTOTAL(9, F662:T662)</f>
        <v>2587815.9200000004</v>
      </c>
      <c r="F662" s="58" t="n"/>
      <c r="G662" s="58" t="n"/>
      <c r="H662" s="58" t="n"/>
      <c r="I662" s="58" t="n"/>
      <c r="J662" s="58" t="n">
        <v>1747381.29</v>
      </c>
      <c r="K662" s="58" t="n"/>
      <c r="L662" s="58" t="n">
        <v>0</v>
      </c>
      <c r="M662" s="58" t="n"/>
      <c r="N662" s="58" t="n"/>
      <c r="O662" s="58" t="n"/>
      <c r="P662" s="58" t="n"/>
      <c r="Q662" s="58" t="n"/>
      <c r="R662" s="58" t="n">
        <v>776344.78</v>
      </c>
      <c r="S662" s="58" t="n">
        <v>25878.16</v>
      </c>
      <c r="T662" s="58" t="n">
        <v>38211.69</v>
      </c>
      <c r="U662" s="4" t="n">
        <f aca="false" ca="false" dt2D="false" dtr="false" t="normal">COUNTIF(F662:Q662, "&gt;0")</f>
        <v>1</v>
      </c>
      <c r="V662" s="4" t="n">
        <f aca="false" ca="false" dt2D="false" dtr="false" t="normal">COUNTIF(R662:T662, "&gt;0")</f>
        <v>3</v>
      </c>
      <c r="W662" s="4" t="n">
        <f aca="false" ca="false" dt2D="false" dtr="false" t="normal">+U662+V662</f>
        <v>4</v>
      </c>
    </row>
    <row customFormat="true" customHeight="true" ht="12.75" outlineLevel="0" r="663" s="0">
      <c r="A663" s="49" t="n">
        <f aca="false" ca="false" dt2D="false" dtr="false" t="normal">+A662+1</f>
        <v>638</v>
      </c>
      <c r="B663" s="49" t="n">
        <f aca="false" ca="false" dt2D="false" dtr="false" t="normal">+B662+1</f>
        <v>131</v>
      </c>
      <c r="C663" s="50" t="s">
        <v>115</v>
      </c>
      <c r="D663" s="49" t="s">
        <v>781</v>
      </c>
      <c r="E663" s="58" t="n">
        <f aca="false" ca="true" dt2D="false" dtr="false" t="normal">SUBTOTAL(9, F663:T663)</f>
        <v>2084512.9</v>
      </c>
      <c r="F663" s="58" t="n"/>
      <c r="G663" s="58" t="n"/>
      <c r="H663" s="58" t="n"/>
      <c r="I663" s="58" t="n"/>
      <c r="J663" s="58" t="n">
        <v>1407533.98</v>
      </c>
      <c r="K663" s="58" t="n"/>
      <c r="L663" s="58" t="n">
        <v>0</v>
      </c>
      <c r="M663" s="58" t="n"/>
      <c r="N663" s="58" t="n"/>
      <c r="O663" s="58" t="n"/>
      <c r="P663" s="58" t="n"/>
      <c r="Q663" s="58" t="n"/>
      <c r="R663" s="58" t="n">
        <v>625353.87</v>
      </c>
      <c r="S663" s="58" t="n">
        <v>20845.13</v>
      </c>
      <c r="T663" s="58" t="n">
        <v>30779.92</v>
      </c>
      <c r="U663" s="4" t="n">
        <f aca="false" ca="false" dt2D="false" dtr="false" t="normal">COUNTIF(F663:Q663, "&gt;0")</f>
        <v>1</v>
      </c>
      <c r="V663" s="4" t="n">
        <f aca="false" ca="false" dt2D="false" dtr="false" t="normal">COUNTIF(R663:T663, "&gt;0")</f>
        <v>3</v>
      </c>
      <c r="W663" s="4" t="n">
        <f aca="false" ca="false" dt2D="false" dtr="false" t="normal">+U663+V663</f>
        <v>4</v>
      </c>
    </row>
    <row customFormat="true" customHeight="true" ht="12.75" outlineLevel="0" r="664" s="0">
      <c r="A664" s="49" t="n">
        <f aca="false" ca="false" dt2D="false" dtr="false" t="normal">+A663+1</f>
        <v>639</v>
      </c>
      <c r="B664" s="49" t="n">
        <f aca="false" ca="false" dt2D="false" dtr="false" t="normal">+B663+1</f>
        <v>132</v>
      </c>
      <c r="C664" s="50" t="s">
        <v>115</v>
      </c>
      <c r="D664" s="49" t="s">
        <v>782</v>
      </c>
      <c r="E664" s="58" t="n">
        <f aca="false" ca="true" dt2D="false" dtr="false" t="normal">SUBTOTAL(9, F664:T664)</f>
        <v>13409156.42</v>
      </c>
      <c r="F664" s="58" t="n">
        <v>8693924.32</v>
      </c>
      <c r="G664" s="58" t="n"/>
      <c r="H664" s="58" t="n"/>
      <c r="I664" s="58" t="n"/>
      <c r="J664" s="58" t="n"/>
      <c r="K664" s="58" t="n"/>
      <c r="L664" s="58" t="n">
        <v>0</v>
      </c>
      <c r="M664" s="58" t="n"/>
      <c r="N664" s="58" t="n"/>
      <c r="O664" s="58" t="n"/>
      <c r="P664" s="58" t="n"/>
      <c r="Q664" s="58" t="n"/>
      <c r="R664" s="58" t="n">
        <v>3631141.5</v>
      </c>
      <c r="S664" s="58" t="n">
        <v>372538.01</v>
      </c>
      <c r="T664" s="58" t="n">
        <v>711552.59</v>
      </c>
      <c r="U664" s="4" t="n">
        <f aca="false" ca="false" dt2D="false" dtr="false" t="normal">COUNTIF(F664:Q664, "&gt;0")</f>
        <v>1</v>
      </c>
      <c r="V664" s="4" t="n">
        <f aca="false" ca="false" dt2D="false" dtr="false" t="normal">COUNTIF(R664:T664, "&gt;0")</f>
        <v>3</v>
      </c>
      <c r="W664" s="4" t="n">
        <f aca="false" ca="false" dt2D="false" dtr="false" t="normal">+U664+V664</f>
        <v>4</v>
      </c>
    </row>
    <row customFormat="true" customHeight="true" ht="12.75" outlineLevel="0" r="665" s="0">
      <c r="A665" s="49" t="n">
        <f aca="false" ca="false" dt2D="false" dtr="false" t="normal">+A664+1</f>
        <v>640</v>
      </c>
      <c r="B665" s="49" t="n">
        <f aca="false" ca="false" dt2D="false" dtr="false" t="normal">+B664+1</f>
        <v>133</v>
      </c>
      <c r="C665" s="50" t="s">
        <v>115</v>
      </c>
      <c r="D665" s="49" t="s">
        <v>783</v>
      </c>
      <c r="E665" s="58" t="n">
        <f aca="false" ca="true" dt2D="false" dtr="false" t="normal">SUBTOTAL(9, F665:T665)</f>
        <v>25576537.83724</v>
      </c>
      <c r="F665" s="58" t="n">
        <v>9911170.26</v>
      </c>
      <c r="G665" s="58" t="n">
        <v>4008045.23</v>
      </c>
      <c r="H665" s="58" t="n">
        <v>4236786.28</v>
      </c>
      <c r="I665" s="58" t="n">
        <v>3230561.19</v>
      </c>
      <c r="J665" s="58" t="n"/>
      <c r="K665" s="58" t="n"/>
      <c r="L665" s="58" t="n">
        <v>0</v>
      </c>
      <c r="M665" s="58" t="n"/>
      <c r="N665" s="58" t="n"/>
      <c r="O665" s="58" t="n"/>
      <c r="P665" s="58" t="n"/>
      <c r="Q665" s="58" t="n"/>
      <c r="R665" s="58" t="n">
        <v>2336028.89852</v>
      </c>
      <c r="S665" s="58" t="n">
        <v>244346.18872</v>
      </c>
      <c r="T665" s="58" t="n">
        <v>1609599.79</v>
      </c>
      <c r="U665" s="4" t="n">
        <f aca="false" ca="false" dt2D="false" dtr="false" t="normal">COUNTIF(F665:Q665, "&gt;0")</f>
        <v>4</v>
      </c>
      <c r="V665" s="4" t="n">
        <f aca="false" ca="false" dt2D="false" dtr="false" t="normal">COUNTIF(R665:T665, "&gt;0")</f>
        <v>3</v>
      </c>
      <c r="W665" s="4" t="n">
        <f aca="false" ca="false" dt2D="false" dtr="false" t="normal">+U665+V665</f>
        <v>7</v>
      </c>
    </row>
    <row customFormat="true" customHeight="true" ht="12.75" outlineLevel="0" r="666" s="0">
      <c r="A666" s="49" t="n">
        <f aca="false" ca="false" dt2D="false" dtr="false" t="normal">+A665+1</f>
        <v>641</v>
      </c>
      <c r="B666" s="49" t="n">
        <f aca="false" ca="false" dt2D="false" dtr="false" t="normal">+B665+1</f>
        <v>134</v>
      </c>
      <c r="C666" s="50" t="s">
        <v>115</v>
      </c>
      <c r="D666" s="49" t="s">
        <v>784</v>
      </c>
      <c r="E666" s="58" t="n">
        <f aca="false" ca="true" dt2D="false" dtr="false" t="normal">SUBTOTAL(9, F666:T666)</f>
        <v>23354179.530420005</v>
      </c>
      <c r="F666" s="58" t="n">
        <v>9049983.66</v>
      </c>
      <c r="G666" s="58" t="n">
        <v>3659784.16</v>
      </c>
      <c r="H666" s="58" t="n">
        <v>3868649.77</v>
      </c>
      <c r="I666" s="58" t="n">
        <v>2949856.1</v>
      </c>
      <c r="J666" s="58" t="n"/>
      <c r="K666" s="58" t="n"/>
      <c r="L666" s="58" t="n">
        <v>0</v>
      </c>
      <c r="M666" s="58" t="n"/>
      <c r="N666" s="58" t="n"/>
      <c r="O666" s="58" t="n"/>
      <c r="P666" s="58" t="n"/>
      <c r="Q666" s="58" t="n"/>
      <c r="R666" s="58" t="n">
        <v>2133050.16566</v>
      </c>
      <c r="S666" s="58" t="n">
        <v>223114.82476</v>
      </c>
      <c r="T666" s="58" t="n">
        <v>1469740.85</v>
      </c>
      <c r="U666" s="4" t="n">
        <f aca="false" ca="false" dt2D="false" dtr="false" t="normal">COUNTIF(F666:Q666, "&gt;0")</f>
        <v>4</v>
      </c>
      <c r="V666" s="4" t="n">
        <f aca="false" ca="false" dt2D="false" dtr="false" t="normal">COUNTIF(R666:T666, "&gt;0")</f>
        <v>3</v>
      </c>
      <c r="W666" s="4" t="n">
        <f aca="false" ca="false" dt2D="false" dtr="false" t="normal">+U666+V666</f>
        <v>7</v>
      </c>
    </row>
    <row customFormat="true" customHeight="true" ht="12.75" outlineLevel="0" r="667" s="0">
      <c r="A667" s="49" t="n">
        <f aca="false" ca="false" dt2D="false" dtr="false" t="normal">+A666+1</f>
        <v>642</v>
      </c>
      <c r="B667" s="49" t="n">
        <f aca="false" ca="false" dt2D="false" dtr="false" t="normal">+B666+1</f>
        <v>135</v>
      </c>
      <c r="C667" s="50" t="s">
        <v>115</v>
      </c>
      <c r="D667" s="49" t="s">
        <v>785</v>
      </c>
      <c r="E667" s="58" t="n">
        <f aca="false" ca="true" dt2D="false" dtr="false" t="normal">SUBTOTAL(9, F667:T667)</f>
        <v>3839500.8745999997</v>
      </c>
      <c r="F667" s="58" t="n"/>
      <c r="G667" s="58" t="n"/>
      <c r="H667" s="58" t="n"/>
      <c r="I667" s="58" t="n">
        <v>2493027.76</v>
      </c>
      <c r="J667" s="58" t="n"/>
      <c r="K667" s="58" t="n"/>
      <c r="L667" s="58" t="n">
        <v>0</v>
      </c>
      <c r="M667" s="58" t="n"/>
      <c r="N667" s="58" t="n"/>
      <c r="O667" s="58" t="n"/>
      <c r="P667" s="58" t="n"/>
      <c r="Q667" s="58" t="n"/>
      <c r="R667" s="58" t="n">
        <v>385094.0457</v>
      </c>
      <c r="S667" s="58" t="n">
        <v>29622.6189</v>
      </c>
      <c r="T667" s="58" t="n">
        <v>931756.45</v>
      </c>
      <c r="U667" s="4" t="n">
        <f aca="false" ca="false" dt2D="false" dtr="false" t="normal">COUNTIF(F667:Q667, "&gt;0")</f>
        <v>1</v>
      </c>
      <c r="V667" s="4" t="n">
        <f aca="false" ca="false" dt2D="false" dtr="false" t="normal">COUNTIF(R667:T667, "&gt;0")</f>
        <v>3</v>
      </c>
      <c r="W667" s="4" t="n">
        <f aca="false" ca="false" dt2D="false" dtr="false" t="normal">+U667+V667</f>
        <v>4</v>
      </c>
    </row>
    <row customFormat="true" customHeight="true" ht="13.5" outlineLevel="0" r="668" s="0">
      <c r="A668" s="49" t="n">
        <f aca="false" ca="false" dt2D="false" dtr="false" t="normal">+A667+1</f>
        <v>643</v>
      </c>
      <c r="B668" s="49" t="n">
        <f aca="false" ca="false" dt2D="false" dtr="false" t="normal">+B667+1</f>
        <v>136</v>
      </c>
      <c r="C668" s="50" t="s">
        <v>115</v>
      </c>
      <c r="D668" s="49" t="s">
        <v>786</v>
      </c>
      <c r="E668" s="58" t="n">
        <f aca="false" ca="true" dt2D="false" dtr="false" t="normal">SUBTOTAL(9, F668:T668)</f>
        <v>1438368.46</v>
      </c>
      <c r="F668" s="58" t="n"/>
      <c r="G668" s="58" t="n"/>
      <c r="H668" s="58" t="n"/>
      <c r="I668" s="58" t="n"/>
      <c r="J668" s="58" t="n">
        <v>971235.29</v>
      </c>
      <c r="K668" s="58" t="n"/>
      <c r="L668" s="58" t="n">
        <v>0</v>
      </c>
      <c r="M668" s="58" t="n"/>
      <c r="N668" s="58" t="n"/>
      <c r="O668" s="58" t="n"/>
      <c r="P668" s="58" t="n"/>
      <c r="Q668" s="58" t="n"/>
      <c r="R668" s="58" t="n">
        <v>431510.54</v>
      </c>
      <c r="S668" s="58" t="n">
        <v>14383.68</v>
      </c>
      <c r="T668" s="58" t="n">
        <v>21238.95</v>
      </c>
      <c r="U668" s="4" t="n">
        <f aca="false" ca="false" dt2D="false" dtr="false" t="normal">COUNTIF(F668:Q668, "&gt;0")</f>
        <v>1</v>
      </c>
      <c r="V668" s="4" t="n">
        <f aca="false" ca="false" dt2D="false" dtr="false" t="normal">COUNTIF(R668:T668, "&gt;0")</f>
        <v>3</v>
      </c>
      <c r="W668" s="4" t="n">
        <f aca="false" ca="false" dt2D="false" dtr="false" t="normal">+U668+V668</f>
        <v>4</v>
      </c>
    </row>
    <row customFormat="true" customHeight="true" ht="12.75" outlineLevel="0" r="669" s="0">
      <c r="A669" s="49" t="n">
        <f aca="false" ca="false" dt2D="false" dtr="false" t="normal">+A668+1</f>
        <v>644</v>
      </c>
      <c r="B669" s="49" t="n">
        <f aca="false" ca="false" dt2D="false" dtr="false" t="normal">+B668+1</f>
        <v>137</v>
      </c>
      <c r="C669" s="50" t="s">
        <v>115</v>
      </c>
      <c r="D669" s="49" t="s">
        <v>787</v>
      </c>
      <c r="E669" s="58" t="n">
        <f aca="false" ca="true" dt2D="false" dtr="false" t="normal">SUBTOTAL(9, F669:T669)</f>
        <v>8690640.01</v>
      </c>
      <c r="F669" s="58" t="n"/>
      <c r="G669" s="58" t="n">
        <v>4192746.71</v>
      </c>
      <c r="H669" s="58" t="n">
        <v>4497893.3</v>
      </c>
      <c r="I669" s="58" t="n"/>
      <c r="J669" s="58" t="n"/>
      <c r="K669" s="58" t="n"/>
      <c r="L669" s="58" t="n"/>
      <c r="M669" s="58" t="n"/>
      <c r="N669" s="58" t="n"/>
      <c r="O669" s="58" t="n"/>
      <c r="P669" s="58" t="n"/>
      <c r="Q669" s="58" t="n"/>
      <c r="R669" s="58" t="n"/>
      <c r="S669" s="58" t="n"/>
      <c r="T669" s="58" t="n"/>
      <c r="U669" s="4" t="n">
        <f aca="false" ca="false" dt2D="false" dtr="false" t="normal">COUNTIF(F669:Q669, "&gt;0")</f>
        <v>2</v>
      </c>
      <c r="V669" s="4" t="n">
        <f aca="false" ca="false" dt2D="false" dtr="false" t="normal">COUNTIF(R669:T669, "&gt;0")</f>
        <v>0</v>
      </c>
      <c r="W669" s="4" t="n">
        <f aca="false" ca="false" dt2D="false" dtr="false" t="normal">+U669+V669</f>
        <v>2</v>
      </c>
    </row>
    <row customFormat="true" customHeight="true" ht="12.75" outlineLevel="0" r="670" s="0">
      <c r="A670" s="49" t="n">
        <f aca="false" ca="false" dt2D="false" dtr="false" t="normal">+A669+1</f>
        <v>645</v>
      </c>
      <c r="B670" s="49" t="n">
        <f aca="false" ca="false" dt2D="false" dtr="false" t="normal">+B669+1</f>
        <v>138</v>
      </c>
      <c r="C670" s="50" t="s">
        <v>115</v>
      </c>
      <c r="D670" s="49" t="s">
        <v>788</v>
      </c>
      <c r="E670" s="58" t="n">
        <f aca="false" ca="true" dt2D="false" dtr="false" t="normal">SUBTOTAL(9, F670:T670)</f>
        <v>10774080</v>
      </c>
      <c r="F670" s="58" t="n"/>
      <c r="G670" s="58" t="n"/>
      <c r="H670" s="58" t="n"/>
      <c r="I670" s="58" t="n"/>
      <c r="J670" s="58" t="n"/>
      <c r="K670" s="58" t="n"/>
      <c r="L670" s="58" t="n">
        <v>0</v>
      </c>
      <c r="M670" s="58" t="n">
        <v>10121774.10048</v>
      </c>
      <c r="N670" s="58" t="n"/>
      <c r="O670" s="58" t="n"/>
      <c r="P670" s="58" t="n"/>
      <c r="Q670" s="58" t="n"/>
      <c r="R670" s="58" t="n">
        <v>323222.4</v>
      </c>
      <c r="S670" s="58" t="n">
        <v>107740.8</v>
      </c>
      <c r="T670" s="58" t="n">
        <v>221342.69952</v>
      </c>
      <c r="U670" s="4" t="n">
        <f aca="false" ca="false" dt2D="false" dtr="false" t="normal">COUNTIF(F670:Q670, "&gt;0")</f>
        <v>1</v>
      </c>
      <c r="V670" s="4" t="n">
        <f aca="false" ca="false" dt2D="false" dtr="false" t="normal">COUNTIF(R670:T670, "&gt;0")</f>
        <v>3</v>
      </c>
      <c r="W670" s="4" t="n">
        <f aca="false" ca="false" dt2D="false" dtr="false" t="normal">+U670+V670</f>
        <v>4</v>
      </c>
    </row>
    <row customFormat="true" customHeight="true" ht="12.75" outlineLevel="0" r="671" s="0">
      <c r="A671" s="49" t="n">
        <f aca="false" ca="false" dt2D="false" dtr="false" t="normal">+A670+1</f>
        <v>646</v>
      </c>
      <c r="B671" s="49" t="n">
        <f aca="false" ca="false" dt2D="false" dtr="false" t="normal">+B670+1</f>
        <v>139</v>
      </c>
      <c r="C671" s="50" t="s">
        <v>115</v>
      </c>
      <c r="D671" s="49" t="s">
        <v>789</v>
      </c>
      <c r="E671" s="58" t="n">
        <f aca="false" ca="true" dt2D="false" dtr="false" t="normal">SUBTOTAL(9, F671:T671)</f>
        <v>21870849.969999995</v>
      </c>
      <c r="F671" s="58" t="n">
        <v>8959975.04</v>
      </c>
      <c r="G671" s="58" t="n">
        <v>3623384.96</v>
      </c>
      <c r="H671" s="58" t="n">
        <v>3830173.26</v>
      </c>
      <c r="I671" s="58" t="n"/>
      <c r="J671" s="58" t="n">
        <v>1277757.89</v>
      </c>
      <c r="K671" s="58" t="n"/>
      <c r="L671" s="58" t="n">
        <v>0</v>
      </c>
      <c r="M671" s="58" t="n"/>
      <c r="N671" s="58" t="n"/>
      <c r="O671" s="58" t="n"/>
      <c r="P671" s="58" t="n"/>
      <c r="Q671" s="58" t="n"/>
      <c r="R671" s="58" t="n">
        <v>3281644.76</v>
      </c>
      <c r="S671" s="58" t="n">
        <v>310440.99</v>
      </c>
      <c r="T671" s="58" t="n">
        <v>587473.07</v>
      </c>
      <c r="U671" s="4" t="n">
        <f aca="false" ca="false" dt2D="false" dtr="false" t="normal">COUNTIF(F671:Q671, "&gt;0")</f>
        <v>4</v>
      </c>
      <c r="V671" s="4" t="n">
        <f aca="false" ca="false" dt2D="false" dtr="false" t="normal">COUNTIF(R671:T671, "&gt;0")</f>
        <v>3</v>
      </c>
      <c r="W671" s="4" t="n">
        <f aca="false" ca="false" dt2D="false" dtr="false" t="normal">+U671+V671</f>
        <v>7</v>
      </c>
    </row>
    <row customFormat="true" customHeight="true" ht="12.75" outlineLevel="0" r="672" s="0">
      <c r="A672" s="49" t="n">
        <f aca="false" ca="false" dt2D="false" dtr="false" t="normal">+A671+1</f>
        <v>647</v>
      </c>
      <c r="B672" s="49" t="n">
        <f aca="false" ca="false" dt2D="false" dtr="false" t="normal">+B671+1</f>
        <v>140</v>
      </c>
      <c r="C672" s="50" t="s">
        <v>115</v>
      </c>
      <c r="D672" s="49" t="s">
        <v>790</v>
      </c>
      <c r="E672" s="58" t="n">
        <f aca="false" ca="true" dt2D="false" dtr="false" t="normal">SUBTOTAL(9, F672:T672)</f>
        <v>24882289.747560002</v>
      </c>
      <c r="F672" s="58" t="n">
        <v>9714684.57</v>
      </c>
      <c r="G672" s="58" t="n">
        <v>3928587.05</v>
      </c>
      <c r="H672" s="58" t="n">
        <v>4152793.37</v>
      </c>
      <c r="I672" s="58" t="n">
        <v>3166516.38</v>
      </c>
      <c r="J672" s="58" t="n"/>
      <c r="K672" s="58" t="n"/>
      <c r="L672" s="58" t="n"/>
      <c r="M672" s="58" t="n"/>
      <c r="N672" s="58" t="n"/>
      <c r="O672" s="58" t="n"/>
      <c r="P672" s="58" t="n"/>
      <c r="Q672" s="58" t="n"/>
      <c r="R672" s="58" t="n">
        <v>2289717.89188</v>
      </c>
      <c r="S672" s="58" t="n">
        <v>239502.10568</v>
      </c>
      <c r="T672" s="58" t="n">
        <v>1390488.38</v>
      </c>
      <c r="U672" s="4" t="n">
        <f aca="false" ca="false" dt2D="false" dtr="false" t="normal">COUNTIF(F672:Q672, "&gt;0")</f>
        <v>4</v>
      </c>
      <c r="V672" s="4" t="n">
        <f aca="false" ca="false" dt2D="false" dtr="false" t="normal">COUNTIF(R672:T672, "&gt;0")</f>
        <v>3</v>
      </c>
      <c r="W672" s="4" t="n">
        <f aca="false" ca="false" dt2D="false" dtr="false" t="normal">+U672+V672</f>
        <v>7</v>
      </c>
    </row>
    <row customFormat="true" customHeight="true" ht="12.75" outlineLevel="0" r="673" s="0">
      <c r="A673" s="49" t="n">
        <f aca="false" ca="false" dt2D="false" dtr="false" t="normal">+A672+1</f>
        <v>648</v>
      </c>
      <c r="B673" s="49" t="n">
        <f aca="false" ca="false" dt2D="false" dtr="false" t="normal">+B672+1</f>
        <v>141</v>
      </c>
      <c r="C673" s="50" t="s">
        <v>115</v>
      </c>
      <c r="D673" s="49" t="s">
        <v>791</v>
      </c>
      <c r="E673" s="58" t="n">
        <f aca="false" ca="true" dt2D="false" dtr="false" t="normal">SUBTOTAL(9, F673:T673)</f>
        <v>18809022.28968</v>
      </c>
      <c r="F673" s="58" t="n">
        <v>6737301.55</v>
      </c>
      <c r="G673" s="58" t="n">
        <v>2724542.99</v>
      </c>
      <c r="H673" s="58" t="n">
        <v>2880033.94</v>
      </c>
      <c r="I673" s="58" t="n">
        <v>2196033.81</v>
      </c>
      <c r="J673" s="58" t="n">
        <v>960788.42</v>
      </c>
      <c r="K673" s="58" t="n"/>
      <c r="L673" s="58" t="n">
        <v>0</v>
      </c>
      <c r="M673" s="58" t="n"/>
      <c r="N673" s="58" t="n"/>
      <c r="O673" s="58" t="n"/>
      <c r="P673" s="58" t="n"/>
      <c r="Q673" s="58" t="n"/>
      <c r="R673" s="58" t="n">
        <v>2014828.00256</v>
      </c>
      <c r="S673" s="58" t="n">
        <v>180327.81712</v>
      </c>
      <c r="T673" s="58" t="n">
        <v>1115165.76</v>
      </c>
      <c r="U673" s="4" t="n">
        <f aca="false" ca="false" dt2D="false" dtr="false" t="normal">COUNTIF(F673:Q673, "&gt;0")</f>
        <v>5</v>
      </c>
      <c r="V673" s="4" t="n">
        <f aca="false" ca="false" dt2D="false" dtr="false" t="normal">COUNTIF(R673:T673, "&gt;0")</f>
        <v>3</v>
      </c>
      <c r="W673" s="4" t="n">
        <f aca="false" ca="false" dt2D="false" dtr="false" t="normal">+U673+V673</f>
        <v>8</v>
      </c>
    </row>
    <row customFormat="true" customHeight="true" ht="12.75" outlineLevel="0" r="674" s="0">
      <c r="A674" s="49" t="n">
        <f aca="false" ca="false" dt2D="false" dtr="false" t="normal">+A673+1</f>
        <v>649</v>
      </c>
      <c r="B674" s="49" t="n">
        <f aca="false" ca="false" dt2D="false" dtr="false" t="normal">+B673+1</f>
        <v>142</v>
      </c>
      <c r="C674" s="50" t="s">
        <v>115</v>
      </c>
      <c r="D674" s="49" t="s">
        <v>792</v>
      </c>
      <c r="E674" s="58" t="n">
        <f aca="false" ca="true" dt2D="false" dtr="false" t="normal">SUBTOTAL(9, F674:T674)</f>
        <v>4168720.5580599997</v>
      </c>
      <c r="F674" s="58" t="n">
        <v>1684375.12</v>
      </c>
      <c r="G674" s="58" t="n">
        <v>602224.17</v>
      </c>
      <c r="H674" s="58" t="n">
        <v>232248.96</v>
      </c>
      <c r="I674" s="58" t="n">
        <v>899200.25</v>
      </c>
      <c r="J674" s="58" t="n"/>
      <c r="K674" s="58" t="n"/>
      <c r="L674" s="58" t="n">
        <v>0</v>
      </c>
      <c r="M674" s="58" t="n"/>
      <c r="N674" s="58" t="n"/>
      <c r="O674" s="58" t="n"/>
      <c r="P674" s="58" t="n"/>
      <c r="Q674" s="58" t="n"/>
      <c r="R674" s="58" t="n">
        <v>437612.24338</v>
      </c>
      <c r="S674" s="58" t="n">
        <v>45773.78468</v>
      </c>
      <c r="T674" s="58" t="n">
        <v>267286.03</v>
      </c>
      <c r="U674" s="4" t="n">
        <f aca="false" ca="false" dt2D="false" dtr="false" t="normal">COUNTIF(F674:Q674, "&gt;0")</f>
        <v>4</v>
      </c>
      <c r="V674" s="4" t="n">
        <f aca="false" ca="false" dt2D="false" dtr="false" t="normal">COUNTIF(R674:T674, "&gt;0")</f>
        <v>3</v>
      </c>
      <c r="W674" s="4" t="n">
        <f aca="false" ca="false" dt2D="false" dtr="false" t="normal">+U674+V674</f>
        <v>7</v>
      </c>
    </row>
    <row customFormat="true" customHeight="true" ht="12.75" outlineLevel="0" r="675" s="0">
      <c r="A675" s="49" t="n">
        <f aca="false" ca="false" dt2D="false" dtr="false" t="normal">+A674+1</f>
        <v>650</v>
      </c>
      <c r="B675" s="49" t="n">
        <f aca="false" ca="false" dt2D="false" dtr="false" t="normal">+B674+1</f>
        <v>143</v>
      </c>
      <c r="C675" s="50" t="s">
        <v>115</v>
      </c>
      <c r="D675" s="49" t="s">
        <v>793</v>
      </c>
      <c r="E675" s="58" t="n">
        <f aca="false" ca="true" dt2D="false" dtr="false" t="normal">SUBTOTAL(9, F675:T675)</f>
        <v>15325955.73</v>
      </c>
      <c r="F675" s="58" t="n">
        <v>7761753</v>
      </c>
      <c r="G675" s="58" t="n">
        <v>3138827.84</v>
      </c>
      <c r="H675" s="58" t="n"/>
      <c r="I675" s="58" t="n">
        <v>2529955.33</v>
      </c>
      <c r="J675" s="58" t="n"/>
      <c r="K675" s="58" t="n"/>
      <c r="L675" s="58" t="n">
        <v>0</v>
      </c>
      <c r="M675" s="58" t="n"/>
      <c r="N675" s="58" t="n"/>
      <c r="O675" s="58" t="n"/>
      <c r="P675" s="58" t="n"/>
      <c r="Q675" s="58" t="n"/>
      <c r="R675" s="58" t="n">
        <v>1448461.38</v>
      </c>
      <c r="S675" s="58" t="n">
        <v>153259.56</v>
      </c>
      <c r="T675" s="58" t="n">
        <v>293698.62</v>
      </c>
      <c r="U675" s="4" t="n">
        <f aca="false" ca="false" dt2D="false" dtr="false" t="normal">COUNTIF(F675:Q675, "&gt;0")</f>
        <v>3</v>
      </c>
      <c r="V675" s="4" t="n">
        <f aca="false" ca="false" dt2D="false" dtr="false" t="normal">COUNTIF(R675:T675, "&gt;0")</f>
        <v>3</v>
      </c>
      <c r="W675" s="4" t="n">
        <f aca="false" ca="false" dt2D="false" dtr="false" t="normal">+U675+V675</f>
        <v>6</v>
      </c>
    </row>
    <row customFormat="true" customHeight="true" ht="12.75" outlineLevel="0" r="676" s="0">
      <c r="A676" s="49" t="n">
        <f aca="false" ca="false" dt2D="false" dtr="false" t="normal">+A675+1</f>
        <v>651</v>
      </c>
      <c r="B676" s="49" t="n">
        <f aca="false" ca="false" dt2D="false" dtr="false" t="normal">+B675+1</f>
        <v>144</v>
      </c>
      <c r="C676" s="50" t="s">
        <v>115</v>
      </c>
      <c r="D676" s="49" t="s">
        <v>794</v>
      </c>
      <c r="E676" s="58" t="n">
        <f aca="false" ca="true" dt2D="false" dtr="false" t="normal">SUBTOTAL(9, F676:T676)</f>
        <v>34993185.85352</v>
      </c>
      <c r="F676" s="58" t="n">
        <v>12293985.28</v>
      </c>
      <c r="G676" s="58" t="n">
        <v>4971647.93</v>
      </c>
      <c r="H676" s="58" t="n">
        <v>5255382.23</v>
      </c>
      <c r="I676" s="58" t="n">
        <v>4007243.41</v>
      </c>
      <c r="J676" s="58" t="n">
        <v>1753212.11</v>
      </c>
      <c r="K676" s="58" t="n"/>
      <c r="L676" s="58" t="n">
        <v>0</v>
      </c>
      <c r="M676" s="58" t="n"/>
      <c r="N676" s="58" t="n"/>
      <c r="O676" s="58" t="n"/>
      <c r="P676" s="58" t="n"/>
      <c r="Q676" s="58" t="n"/>
      <c r="R676" s="58" t="n">
        <v>4326094.55716</v>
      </c>
      <c r="S676" s="58" t="n">
        <v>350706.00636</v>
      </c>
      <c r="T676" s="58" t="n">
        <v>2034914.33</v>
      </c>
      <c r="U676" s="4" t="n">
        <f aca="false" ca="false" dt2D="false" dtr="false" t="normal">COUNTIF(F676:Q676, "&gt;0")</f>
        <v>5</v>
      </c>
      <c r="V676" s="4" t="n">
        <f aca="false" ca="false" dt2D="false" dtr="false" t="normal">COUNTIF(R676:T676, "&gt;0")</f>
        <v>3</v>
      </c>
      <c r="W676" s="4" t="n">
        <f aca="false" ca="false" dt2D="false" dtr="false" t="normal">+U676+V676</f>
        <v>8</v>
      </c>
    </row>
    <row customFormat="true" customHeight="true" ht="12.75" outlineLevel="0" r="677" s="0">
      <c r="A677" s="49" t="n">
        <f aca="false" ca="false" dt2D="false" dtr="false" t="normal">+A676+1</f>
        <v>652</v>
      </c>
      <c r="B677" s="49" t="n">
        <f aca="false" ca="false" dt2D="false" dtr="false" t="normal">+B676+1</f>
        <v>145</v>
      </c>
      <c r="C677" s="50" t="s">
        <v>115</v>
      </c>
      <c r="D677" s="49" t="s">
        <v>795</v>
      </c>
      <c r="E677" s="58" t="n">
        <f aca="false" ca="true" dt2D="false" dtr="false" t="normal">SUBTOTAL(9, F677:T677)</f>
        <v>12336176.899440002</v>
      </c>
      <c r="F677" s="58" t="n">
        <v>4780394.84</v>
      </c>
      <c r="G677" s="58" t="n">
        <v>1933176.23</v>
      </c>
      <c r="H677" s="58" t="n">
        <v>2043503.52</v>
      </c>
      <c r="I677" s="58" t="n">
        <v>1558177.05</v>
      </c>
      <c r="J677" s="58" t="n"/>
      <c r="K677" s="58" t="n"/>
      <c r="L677" s="58" t="n">
        <v>0</v>
      </c>
      <c r="M677" s="58" t="n"/>
      <c r="N677" s="58" t="n"/>
      <c r="O677" s="58" t="n"/>
      <c r="P677" s="58" t="n"/>
      <c r="Q677" s="58" t="n"/>
      <c r="R677" s="58" t="n">
        <v>1126722.69912</v>
      </c>
      <c r="S677" s="58" t="n">
        <v>117854.02032</v>
      </c>
      <c r="T677" s="58" t="n">
        <v>776348.54</v>
      </c>
      <c r="U677" s="4" t="n">
        <f aca="false" ca="false" dt2D="false" dtr="false" t="normal">COUNTIF(F677:Q677, "&gt;0")</f>
        <v>4</v>
      </c>
      <c r="V677" s="4" t="n">
        <f aca="false" ca="false" dt2D="false" dtr="false" t="normal">COUNTIF(R677:T677, "&gt;0")</f>
        <v>3</v>
      </c>
      <c r="W677" s="4" t="n">
        <f aca="false" ca="false" dt2D="false" dtr="false" t="normal">+U677+V677</f>
        <v>7</v>
      </c>
    </row>
    <row customFormat="true" customHeight="true" ht="12.75" outlineLevel="0" r="678" s="0">
      <c r="A678" s="49" t="n">
        <f aca="false" ca="false" dt2D="false" dtr="false" t="normal">+A677+1</f>
        <v>653</v>
      </c>
      <c r="B678" s="49" t="n">
        <f aca="false" ca="false" dt2D="false" dtr="false" t="normal">+B677+1</f>
        <v>146</v>
      </c>
      <c r="C678" s="50" t="s">
        <v>115</v>
      </c>
      <c r="D678" s="49" t="s">
        <v>796</v>
      </c>
      <c r="E678" s="58" t="n">
        <f aca="false" ca="true" dt2D="false" dtr="false" t="normal">SUBTOTAL(9, F678:T678)</f>
        <v>17268878.85203</v>
      </c>
      <c r="F678" s="58" t="n">
        <v>9611614.75</v>
      </c>
      <c r="G678" s="58" t="n"/>
      <c r="H678" s="58" t="n"/>
      <c r="I678" s="58" t="n">
        <v>3132920.62</v>
      </c>
      <c r="J678" s="58" t="n">
        <v>1370686.48</v>
      </c>
      <c r="K678" s="58" t="n"/>
      <c r="L678" s="58" t="n">
        <v>0</v>
      </c>
      <c r="M678" s="58" t="n"/>
      <c r="N678" s="58" t="n"/>
      <c r="O678" s="58" t="n"/>
      <c r="P678" s="58" t="n"/>
      <c r="Q678" s="58" t="n"/>
      <c r="R678" s="58" t="n">
        <v>1956375.21572</v>
      </c>
      <c r="S678" s="58" t="n">
        <v>165457.25631</v>
      </c>
      <c r="T678" s="58" t="n">
        <v>1031824.53</v>
      </c>
      <c r="U678" s="4" t="n">
        <f aca="false" ca="false" dt2D="false" dtr="false" t="normal">COUNTIF(F678:Q678, "&gt;0")</f>
        <v>3</v>
      </c>
      <c r="V678" s="4" t="n">
        <f aca="false" ca="false" dt2D="false" dtr="false" t="normal">COUNTIF(R678:T678, "&gt;0")</f>
        <v>3</v>
      </c>
      <c r="W678" s="4" t="n">
        <f aca="false" ca="false" dt2D="false" dtr="false" t="normal">+U678+V678</f>
        <v>6</v>
      </c>
    </row>
    <row customFormat="true" customHeight="true" ht="12.75" outlineLevel="0" r="679" s="0">
      <c r="A679" s="49" t="n">
        <f aca="false" ca="false" dt2D="false" dtr="false" t="normal">+A678+1</f>
        <v>654</v>
      </c>
      <c r="B679" s="49" t="n">
        <f aca="false" ca="false" dt2D="false" dtr="false" t="normal">+B678+1</f>
        <v>147</v>
      </c>
      <c r="C679" s="50" t="s">
        <v>115</v>
      </c>
      <c r="D679" s="49" t="s">
        <v>797</v>
      </c>
      <c r="E679" s="58" t="n">
        <f aca="false" ca="true" dt2D="false" dtr="false" t="normal">SUBTOTAL(9, F679:T679)</f>
        <v>15785966.440000001</v>
      </c>
      <c r="F679" s="58" t="n">
        <v>14057813.55</v>
      </c>
      <c r="G679" s="58" t="n"/>
      <c r="H679" s="58" t="n"/>
      <c r="I679" s="58" t="n"/>
      <c r="J679" s="58" t="n"/>
      <c r="K679" s="58" t="n"/>
      <c r="L679" s="58" t="n">
        <v>0</v>
      </c>
      <c r="M679" s="58" t="n"/>
      <c r="N679" s="58" t="n"/>
      <c r="O679" s="58" t="n"/>
      <c r="P679" s="58" t="n"/>
      <c r="Q679" s="58" t="n"/>
      <c r="R679" s="58" t="n">
        <v>1262877.32</v>
      </c>
      <c r="S679" s="58" t="n">
        <v>157859.66</v>
      </c>
      <c r="T679" s="58" t="n">
        <v>307415.91</v>
      </c>
      <c r="U679" s="4" t="n">
        <f aca="false" ca="false" dt2D="false" dtr="false" t="normal">COUNTIF(F679:Q679, "&gt;0")</f>
        <v>1</v>
      </c>
      <c r="V679" s="4" t="n">
        <f aca="false" ca="false" dt2D="false" dtr="false" t="normal">COUNTIF(R679:T679, "&gt;0")</f>
        <v>3</v>
      </c>
      <c r="W679" s="4" t="n">
        <f aca="false" ca="false" dt2D="false" dtr="false" t="normal">+U679+V679</f>
        <v>4</v>
      </c>
    </row>
    <row customFormat="true" customHeight="true" ht="12.75" outlineLevel="0" r="680" s="0">
      <c r="A680" s="49" t="n">
        <f aca="false" ca="false" dt2D="false" dtr="false" t="normal">+A679+1</f>
        <v>655</v>
      </c>
      <c r="B680" s="49" t="n">
        <f aca="false" ca="false" dt2D="false" dtr="false" t="normal">+B679+1</f>
        <v>148</v>
      </c>
      <c r="C680" s="50" t="s">
        <v>212</v>
      </c>
      <c r="D680" s="49" t="s">
        <v>798</v>
      </c>
      <c r="E680" s="58" t="n">
        <f aca="false" ca="true" dt2D="false" dtr="false" t="normal">SUBTOTAL(9, F680:T680)</f>
        <v>25946535.897599995</v>
      </c>
      <c r="F680" s="58" t="n">
        <v>10040078.51</v>
      </c>
      <c r="G680" s="58" t="n">
        <v>4062115.52</v>
      </c>
      <c r="H680" s="58" t="n">
        <v>4291891.44</v>
      </c>
      <c r="I680" s="58" t="n">
        <v>3275049.02</v>
      </c>
      <c r="J680" s="58" t="n"/>
      <c r="K680" s="58" t="n"/>
      <c r="L680" s="58" t="n">
        <v>0</v>
      </c>
      <c r="M680" s="58" t="n"/>
      <c r="N680" s="58" t="n"/>
      <c r="O680" s="58" t="n"/>
      <c r="P680" s="58" t="n"/>
      <c r="Q680" s="58" t="n"/>
      <c r="R680" s="58" t="n">
        <v>2366793.6656</v>
      </c>
      <c r="S680" s="58" t="n">
        <v>247553.592</v>
      </c>
      <c r="T680" s="58" t="n">
        <v>1663054.15</v>
      </c>
      <c r="U680" s="4" t="n">
        <f aca="false" ca="false" dt2D="false" dtr="false" t="normal">COUNTIF(F680:Q680, "&gt;0")</f>
        <v>4</v>
      </c>
      <c r="V680" s="4" t="n">
        <f aca="false" ca="false" dt2D="false" dtr="false" t="normal">COUNTIF(R680:T680, "&gt;0")</f>
        <v>3</v>
      </c>
      <c r="W680" s="4" t="n">
        <f aca="false" ca="false" dt2D="false" dtr="false" t="normal">+U680+V680</f>
        <v>7</v>
      </c>
    </row>
    <row customFormat="true" customHeight="true" ht="12.75" outlineLevel="0" r="681" s="0">
      <c r="A681" s="49" t="n">
        <f aca="false" ca="false" dt2D="false" dtr="false" t="normal">+A680+1</f>
        <v>656</v>
      </c>
      <c r="B681" s="49" t="n">
        <f aca="false" ca="false" dt2D="false" dtr="false" t="normal">+B680+1</f>
        <v>149</v>
      </c>
      <c r="C681" s="50" t="s">
        <v>212</v>
      </c>
      <c r="D681" s="49" t="s">
        <v>799</v>
      </c>
      <c r="E681" s="58" t="n">
        <f aca="false" ca="true" dt2D="false" dtr="false" t="normal">SUBTOTAL(9, F681:T681)</f>
        <v>11444356.12743</v>
      </c>
      <c r="F681" s="58" t="n"/>
      <c r="G681" s="58" t="n">
        <v>4066366.04</v>
      </c>
      <c r="H681" s="58" t="n"/>
      <c r="I681" s="58" t="n">
        <v>3278475.97</v>
      </c>
      <c r="J681" s="58" t="n">
        <v>1433286.73</v>
      </c>
      <c r="K681" s="58" t="n"/>
      <c r="L681" s="58" t="n">
        <v>0</v>
      </c>
      <c r="M681" s="58" t="n"/>
      <c r="N681" s="58" t="n"/>
      <c r="O681" s="58" t="n"/>
      <c r="P681" s="58" t="n"/>
      <c r="Q681" s="58" t="n"/>
      <c r="R681" s="58" t="n">
        <v>1610102.98503</v>
      </c>
      <c r="S681" s="58" t="n">
        <v>106870.6224</v>
      </c>
      <c r="T681" s="58" t="n">
        <v>949253.78</v>
      </c>
      <c r="U681" s="4" t="n">
        <f aca="false" ca="false" dt2D="false" dtr="false" t="normal">COUNTIF(F681:Q681, "&gt;0")</f>
        <v>3</v>
      </c>
      <c r="V681" s="4" t="n">
        <f aca="false" ca="false" dt2D="false" dtr="false" t="normal">COUNTIF(R681:T681, "&gt;0")</f>
        <v>3</v>
      </c>
      <c r="W681" s="4" t="n">
        <f aca="false" ca="false" dt2D="false" dtr="false" t="normal">+U681+V681</f>
        <v>6</v>
      </c>
    </row>
    <row customFormat="true" customHeight="true" ht="12.75" outlineLevel="0" r="682" s="0">
      <c r="A682" s="49" t="n">
        <f aca="false" ca="false" dt2D="false" dtr="false" t="normal">+A681+1</f>
        <v>657</v>
      </c>
      <c r="B682" s="49" t="n">
        <f aca="false" ca="false" dt2D="false" dtr="false" t="normal">+B681+1</f>
        <v>150</v>
      </c>
      <c r="C682" s="50" t="s">
        <v>212</v>
      </c>
      <c r="D682" s="49" t="s">
        <v>800</v>
      </c>
      <c r="E682" s="58" t="n">
        <f aca="false" ca="true" dt2D="false" dtr="false" t="normal">SUBTOTAL(9, F682:T682)</f>
        <v>26061692.517</v>
      </c>
      <c r="F682" s="58" t="n">
        <v>10243094.81</v>
      </c>
      <c r="G682" s="58" t="n">
        <v>4144253.89</v>
      </c>
      <c r="H682" s="58" t="n">
        <v>4378676.02</v>
      </c>
      <c r="I682" s="58" t="n">
        <v>3341272.44</v>
      </c>
      <c r="J682" s="58" t="n"/>
      <c r="K682" s="58" t="n"/>
      <c r="L682" s="58" t="n">
        <v>0</v>
      </c>
      <c r="M682" s="58" t="n"/>
      <c r="N682" s="58" t="n"/>
      <c r="O682" s="58" t="n"/>
      <c r="P682" s="58" t="n"/>
      <c r="Q682" s="58" t="n"/>
      <c r="R682" s="58" t="n">
        <v>2414651.62575</v>
      </c>
      <c r="S682" s="58" t="n">
        <v>252559.27125</v>
      </c>
      <c r="T682" s="58" t="n">
        <v>1287184.46</v>
      </c>
      <c r="U682" s="4" t="n">
        <f aca="false" ca="false" dt2D="false" dtr="false" t="normal">COUNTIF(F682:Q682, "&gt;0")</f>
        <v>4</v>
      </c>
      <c r="V682" s="4" t="n">
        <f aca="false" ca="false" dt2D="false" dtr="false" t="normal">COUNTIF(R682:T682, "&gt;0")</f>
        <v>3</v>
      </c>
      <c r="W682" s="4" t="n">
        <f aca="false" ca="false" dt2D="false" dtr="false" t="normal">+U682+V682</f>
        <v>7</v>
      </c>
    </row>
    <row customFormat="true" customHeight="true" ht="12.75" outlineLevel="0" r="683" s="0">
      <c r="A683" s="49" t="n">
        <f aca="false" ca="false" dt2D="false" dtr="false" t="normal">+A682+1</f>
        <v>658</v>
      </c>
      <c r="B683" s="49" t="n">
        <f aca="false" ca="false" dt2D="false" dtr="false" t="normal">+B682+1</f>
        <v>151</v>
      </c>
      <c r="C683" s="50" t="s">
        <v>212</v>
      </c>
      <c r="D683" s="49" t="s">
        <v>801</v>
      </c>
      <c r="E683" s="58" t="n">
        <f aca="false" ca="true" dt2D="false" dtr="false" t="normal">SUBTOTAL(9, F683:T683)</f>
        <v>1666063.158545326</v>
      </c>
      <c r="F683" s="58" t="n"/>
      <c r="G683" s="58" t="n"/>
      <c r="H683" s="58" t="n"/>
      <c r="I683" s="58" t="n"/>
      <c r="J683" s="58" t="n">
        <v>1124982.49</v>
      </c>
      <c r="K683" s="58" t="n"/>
      <c r="L683" s="58" t="n">
        <v>0</v>
      </c>
      <c r="M683" s="58" t="n"/>
      <c r="N683" s="58" t="n"/>
      <c r="O683" s="58" t="n"/>
      <c r="P683" s="58" t="n"/>
      <c r="Q683" s="58" t="n"/>
      <c r="R683" s="58" t="n">
        <v>499818.9483</v>
      </c>
      <c r="S683" s="58" t="n">
        <v>16660.63161</v>
      </c>
      <c r="T683" s="58" t="n">
        <v>24601.088635326</v>
      </c>
      <c r="U683" s="4" t="n">
        <f aca="false" ca="false" dt2D="false" dtr="false" t="normal">COUNTIF(F683:Q683, "&gt;0")</f>
        <v>1</v>
      </c>
      <c r="V683" s="4" t="n">
        <f aca="false" ca="false" dt2D="false" dtr="false" t="normal">COUNTIF(R683:T683, "&gt;0")</f>
        <v>3</v>
      </c>
      <c r="W683" s="4" t="n">
        <f aca="false" ca="false" dt2D="false" dtr="false" t="normal">+U683+V683</f>
        <v>4</v>
      </c>
    </row>
    <row customFormat="true" customHeight="true" ht="12.75" outlineLevel="0" r="684" s="0">
      <c r="A684" s="49" t="n">
        <f aca="false" ca="false" dt2D="false" dtr="false" t="normal">+A683+1</f>
        <v>659</v>
      </c>
      <c r="B684" s="49" t="n">
        <f aca="false" ca="false" dt2D="false" dtr="false" t="normal">+B683+1</f>
        <v>152</v>
      </c>
      <c r="C684" s="50" t="s">
        <v>212</v>
      </c>
      <c r="D684" s="49" t="s">
        <v>802</v>
      </c>
      <c r="E684" s="58" t="n">
        <f aca="false" ca="true" dt2D="false" dtr="false" t="normal">SUBTOTAL(9, F684:T684)</f>
        <v>15462690.201150002</v>
      </c>
      <c r="F684" s="58" t="n">
        <v>6718277.65</v>
      </c>
      <c r="G684" s="58" t="n">
        <v>2718148.06</v>
      </c>
      <c r="H684" s="58" t="n"/>
      <c r="I684" s="58" t="n">
        <v>2191485.71</v>
      </c>
      <c r="J684" s="58" t="n">
        <v>958075.47</v>
      </c>
      <c r="K684" s="58" t="n"/>
      <c r="L684" s="58" t="n">
        <v>0</v>
      </c>
      <c r="M684" s="58" t="n"/>
      <c r="N684" s="58" t="n"/>
      <c r="O684" s="58" t="n"/>
      <c r="P684" s="58" t="n"/>
      <c r="Q684" s="58" t="n"/>
      <c r="R684" s="58" t="n">
        <v>1679801.10111</v>
      </c>
      <c r="S684" s="58" t="n">
        <v>146878.97004</v>
      </c>
      <c r="T684" s="58" t="n">
        <v>1050023.24</v>
      </c>
      <c r="U684" s="4" t="n">
        <f aca="false" ca="false" dt2D="false" dtr="false" t="normal">COUNTIF(F684:Q684, "&gt;0")</f>
        <v>4</v>
      </c>
      <c r="V684" s="4" t="n">
        <f aca="false" ca="false" dt2D="false" dtr="false" t="normal">COUNTIF(R684:T684, "&gt;0")</f>
        <v>3</v>
      </c>
      <c r="W684" s="4" t="n">
        <f aca="false" ca="false" dt2D="false" dtr="false" t="normal">+U684+V684</f>
        <v>7</v>
      </c>
    </row>
    <row customFormat="true" customHeight="true" ht="12.75" outlineLevel="0" r="685" s="0">
      <c r="A685" s="49" t="n">
        <f aca="false" ca="false" dt2D="false" dtr="false" t="normal">+A684+1</f>
        <v>660</v>
      </c>
      <c r="B685" s="49" t="n">
        <f aca="false" ca="false" dt2D="false" dtr="false" t="normal">+B684+1</f>
        <v>153</v>
      </c>
      <c r="C685" s="50" t="s">
        <v>245</v>
      </c>
      <c r="D685" s="49" t="s">
        <v>803</v>
      </c>
      <c r="E685" s="58" t="n">
        <f aca="false" ca="true" dt2D="false" dtr="false" t="normal">SUBTOTAL(9, F685:T685)</f>
        <v>26358277.119400002</v>
      </c>
      <c r="F685" s="58" t="n">
        <v>9877147.37</v>
      </c>
      <c r="G685" s="58" t="n">
        <v>4068567.57</v>
      </c>
      <c r="H685" s="58" t="n">
        <v>4353712.54</v>
      </c>
      <c r="I685" s="58" t="n">
        <v>3279380.07</v>
      </c>
      <c r="J685" s="58" t="n"/>
      <c r="K685" s="58" t="n"/>
      <c r="L685" s="58" t="n">
        <v>0</v>
      </c>
      <c r="M685" s="58" t="n"/>
      <c r="N685" s="58" t="n"/>
      <c r="O685" s="58" t="n"/>
      <c r="P685" s="58" t="n"/>
      <c r="Q685" s="58" t="n"/>
      <c r="R685" s="58" t="n">
        <v>3051558.17736</v>
      </c>
      <c r="S685" s="58" t="n">
        <v>319714.01204</v>
      </c>
      <c r="T685" s="58" t="n">
        <v>1408197.38</v>
      </c>
      <c r="U685" s="4" t="n">
        <f aca="false" ca="false" dt2D="false" dtr="false" t="normal">COUNTIF(F685:Q685, "&gt;0")</f>
        <v>4</v>
      </c>
      <c r="V685" s="4" t="n">
        <f aca="false" ca="false" dt2D="false" dtr="false" t="normal">COUNTIF(R685:T685, "&gt;0")</f>
        <v>3</v>
      </c>
      <c r="W685" s="4" t="n">
        <f aca="false" ca="false" dt2D="false" dtr="false" t="normal">+U685+V685</f>
        <v>7</v>
      </c>
    </row>
    <row customFormat="true" customHeight="true" ht="12.75" outlineLevel="0" r="686" s="0">
      <c r="A686" s="49" t="n">
        <f aca="false" ca="false" dt2D="false" dtr="false" t="normal">+A685+1</f>
        <v>661</v>
      </c>
      <c r="B686" s="49" t="n">
        <f aca="false" ca="false" dt2D="false" dtr="false" t="normal">+B685+1</f>
        <v>154</v>
      </c>
      <c r="C686" s="50" t="s">
        <v>245</v>
      </c>
      <c r="D686" s="49" t="s">
        <v>804</v>
      </c>
      <c r="E686" s="58" t="n">
        <f aca="false" ca="true" dt2D="false" dtr="false" t="normal">SUBTOTAL(9, F686:T686)</f>
        <v>1788031.67</v>
      </c>
      <c r="F686" s="58" t="n"/>
      <c r="G686" s="58" t="n"/>
      <c r="H686" s="58" t="n"/>
      <c r="I686" s="58" t="n"/>
      <c r="J686" s="58" t="n"/>
      <c r="K686" s="58" t="n"/>
      <c r="L686" s="58" t="n">
        <v>0</v>
      </c>
      <c r="M686" s="58" t="n"/>
      <c r="N686" s="58" t="n"/>
      <c r="O686" s="58" t="n"/>
      <c r="P686" s="58" t="n"/>
      <c r="Q686" s="58" t="n"/>
      <c r="R686" s="58" t="n">
        <v>1385576.98</v>
      </c>
      <c r="S686" s="58" t="n">
        <v>138557.7</v>
      </c>
      <c r="T686" s="58" t="n">
        <v>263896.99</v>
      </c>
      <c r="U686" s="4" t="n">
        <f aca="false" ca="false" dt2D="false" dtr="false" t="normal">COUNTIF(F686:Q686, "&gt;0")</f>
        <v>0</v>
      </c>
      <c r="V686" s="4" t="n">
        <f aca="false" ca="false" dt2D="false" dtr="false" t="normal">COUNTIF(R686:T686, "&gt;0")</f>
        <v>3</v>
      </c>
      <c r="W686" s="4" t="n">
        <f aca="false" ca="false" dt2D="false" dtr="false" t="normal">+U686+V686</f>
        <v>3</v>
      </c>
    </row>
    <row customFormat="true" customHeight="true" ht="12.75" outlineLevel="0" r="687" s="0">
      <c r="A687" s="49" t="n">
        <f aca="false" ca="false" dt2D="false" dtr="false" t="normal">+A686+1</f>
        <v>662</v>
      </c>
      <c r="B687" s="49" t="n">
        <f aca="false" ca="false" dt2D="false" dtr="false" t="normal">+B686+1</f>
        <v>155</v>
      </c>
      <c r="C687" s="50" t="s">
        <v>245</v>
      </c>
      <c r="D687" s="49" t="s">
        <v>252</v>
      </c>
      <c r="E687" s="58" t="n">
        <f aca="false" ca="true" dt2D="false" dtr="false" t="normal">SUBTOTAL(9, F687:T687)</f>
        <v>15023280.120000001</v>
      </c>
      <c r="F687" s="58" t="n"/>
      <c r="G687" s="58" t="n"/>
      <c r="H687" s="58" t="n"/>
      <c r="I687" s="58" t="n"/>
      <c r="J687" s="58" t="n"/>
      <c r="K687" s="58" t="n"/>
      <c r="L687" s="58" t="n">
        <v>0</v>
      </c>
      <c r="M687" s="58" t="n"/>
      <c r="N687" s="58" t="n"/>
      <c r="O687" s="58" t="n"/>
      <c r="P687" s="58" t="n">
        <v>13084585.92</v>
      </c>
      <c r="Q687" s="58" t="n"/>
      <c r="R687" s="58" t="n">
        <v>1502328.01</v>
      </c>
      <c r="S687" s="58" t="n">
        <v>150232.8</v>
      </c>
      <c r="T687" s="58" t="n">
        <v>286133.39</v>
      </c>
      <c r="U687" s="4" t="n">
        <f aca="false" ca="false" dt2D="false" dtr="false" t="normal">COUNTIF(F687:Q687, "&gt;0")</f>
        <v>1</v>
      </c>
      <c r="V687" s="4" t="n">
        <f aca="false" ca="false" dt2D="false" dtr="false" t="normal">COUNTIF(R687:T687, "&gt;0")</f>
        <v>3</v>
      </c>
      <c r="W687" s="4" t="n">
        <f aca="false" ca="false" dt2D="false" dtr="false" t="normal">+U687+V687</f>
        <v>4</v>
      </c>
    </row>
    <row customFormat="true" customHeight="true" ht="12.75" outlineLevel="0" r="688" s="0">
      <c r="A688" s="49" t="s">
        <v>436</v>
      </c>
      <c r="B688" s="49" t="n">
        <f aca="false" ca="false" dt2D="false" dtr="false" t="normal">+B687+1</f>
        <v>156</v>
      </c>
      <c r="C688" s="50" t="s">
        <v>245</v>
      </c>
      <c r="D688" s="49" t="s">
        <v>253</v>
      </c>
      <c r="E688" s="58" t="n">
        <f aca="false" ca="true" dt2D="false" dtr="false" t="normal">SUBTOTAL(9, F688:T688)</f>
        <v>4208916.16</v>
      </c>
      <c r="F688" s="58" t="n">
        <v>3748149.28</v>
      </c>
      <c r="G688" s="58" t="n"/>
      <c r="H688" s="58" t="n"/>
      <c r="I688" s="58" t="n"/>
      <c r="J688" s="58" t="n"/>
      <c r="K688" s="58" t="n"/>
      <c r="L688" s="58" t="n">
        <v>0</v>
      </c>
      <c r="M688" s="58" t="n"/>
      <c r="N688" s="58" t="n"/>
      <c r="O688" s="58" t="n"/>
      <c r="P688" s="58" t="n"/>
      <c r="Q688" s="58" t="n"/>
      <c r="R688" s="58" t="n">
        <v>336713.29</v>
      </c>
      <c r="S688" s="58" t="n">
        <v>42089.16</v>
      </c>
      <c r="T688" s="58" t="n">
        <v>81964.43</v>
      </c>
      <c r="U688" s="4" t="n">
        <f aca="false" ca="false" dt2D="false" dtr="false" t="normal">COUNTIF(F688:Q688, "&gt;0")</f>
        <v>1</v>
      </c>
      <c r="V688" s="4" t="n">
        <f aca="false" ca="false" dt2D="false" dtr="false" t="normal">COUNTIF(R688:T688, "&gt;0")</f>
        <v>3</v>
      </c>
      <c r="W688" s="4" t="n">
        <f aca="false" ca="false" dt2D="false" dtr="false" t="normal">+U688+V688</f>
        <v>4</v>
      </c>
    </row>
    <row customFormat="true" customHeight="true" ht="12.75" outlineLevel="0" r="689" s="0">
      <c r="A689" s="49" t="n">
        <f aca="false" ca="false" dt2D="false" dtr="false" t="normal">+A687+1</f>
        <v>663</v>
      </c>
      <c r="B689" s="49" t="n">
        <f aca="false" ca="false" dt2D="false" dtr="false" t="normal">+B688+1</f>
        <v>157</v>
      </c>
      <c r="C689" s="50" t="s">
        <v>245</v>
      </c>
      <c r="D689" s="49" t="s">
        <v>805</v>
      </c>
      <c r="E689" s="58" t="n">
        <f aca="false" ca="true" dt2D="false" dtr="false" t="normal">SUBTOTAL(9, F689:T689)</f>
        <v>5038745.2</v>
      </c>
      <c r="F689" s="58" t="n"/>
      <c r="G689" s="58" t="n"/>
      <c r="H689" s="58" t="n"/>
      <c r="I689" s="58" t="n"/>
      <c r="J689" s="58" t="n"/>
      <c r="K689" s="58" t="n"/>
      <c r="L689" s="58" t="n">
        <v>0</v>
      </c>
      <c r="M689" s="58" t="n"/>
      <c r="N689" s="58" t="n"/>
      <c r="O689" s="58" t="n">
        <v>2840680.51</v>
      </c>
      <c r="P689" s="58" t="n"/>
      <c r="Q689" s="58" t="n"/>
      <c r="R689" s="58" t="n">
        <v>1703318.73</v>
      </c>
      <c r="S689" s="58" t="n">
        <v>170331.87</v>
      </c>
      <c r="T689" s="58" t="n">
        <v>324414.09</v>
      </c>
      <c r="U689" s="4" t="n">
        <f aca="false" ca="false" dt2D="false" dtr="false" t="normal">COUNTIF(F689:Q689, "&gt;0")</f>
        <v>1</v>
      </c>
      <c r="V689" s="4" t="n">
        <f aca="false" ca="false" dt2D="false" dtr="false" t="normal">COUNTIF(R689:T689, "&gt;0")</f>
        <v>3</v>
      </c>
      <c r="W689" s="4" t="n">
        <f aca="false" ca="false" dt2D="false" dtr="false" t="normal">+U689+V689</f>
        <v>4</v>
      </c>
    </row>
    <row customFormat="true" customHeight="true" ht="12.75" outlineLevel="0" r="690" s="0">
      <c r="A690" s="49" t="n">
        <f aca="false" ca="false" dt2D="false" dtr="false" t="normal">+A689+1</f>
        <v>664</v>
      </c>
      <c r="B690" s="49" t="n">
        <f aca="false" ca="false" dt2D="false" dtr="false" t="normal">+B689+1</f>
        <v>158</v>
      </c>
      <c r="C690" s="50" t="s">
        <v>245</v>
      </c>
      <c r="D690" s="49" t="s">
        <v>806</v>
      </c>
      <c r="E690" s="58" t="n">
        <f aca="false" ca="true" dt2D="false" dtr="false" t="normal">SUBTOTAL(9, F690:T690)</f>
        <v>3591360</v>
      </c>
      <c r="F690" s="58" t="n"/>
      <c r="G690" s="58" t="n"/>
      <c r="H690" s="58" t="n"/>
      <c r="I690" s="58" t="n"/>
      <c r="J690" s="58" t="n"/>
      <c r="K690" s="58" t="n"/>
      <c r="L690" s="58" t="n">
        <v>0</v>
      </c>
      <c r="M690" s="58" t="n">
        <v>3373924.70016</v>
      </c>
      <c r="N690" s="58" t="n"/>
      <c r="O690" s="58" t="n"/>
      <c r="P690" s="58" t="n"/>
      <c r="Q690" s="58" t="n"/>
      <c r="R690" s="58" t="n">
        <v>107740.8</v>
      </c>
      <c r="S690" s="58" t="n">
        <v>35913.6</v>
      </c>
      <c r="T690" s="58" t="n">
        <v>73780.89984</v>
      </c>
      <c r="U690" s="4" t="n">
        <f aca="false" ca="false" dt2D="false" dtr="false" t="normal">COUNTIF(F690:Q690, "&gt;0")</f>
        <v>1</v>
      </c>
      <c r="V690" s="4" t="n">
        <f aca="false" ca="false" dt2D="false" dtr="false" t="normal">COUNTIF(R690:T690, "&gt;0")</f>
        <v>3</v>
      </c>
      <c r="W690" s="4" t="n">
        <f aca="false" ca="false" dt2D="false" dtr="false" t="normal">+U690+V690</f>
        <v>4</v>
      </c>
    </row>
    <row customFormat="true" customHeight="true" ht="12.75" outlineLevel="0" r="691" s="0">
      <c r="A691" s="49" t="n">
        <f aca="false" ca="false" dt2D="false" dtr="false" t="normal">+A690+1</f>
        <v>665</v>
      </c>
      <c r="B691" s="49" t="n">
        <f aca="false" ca="false" dt2D="false" dtr="false" t="normal">+B690+1</f>
        <v>159</v>
      </c>
      <c r="C691" s="50" t="s">
        <v>807</v>
      </c>
      <c r="D691" s="49" t="s">
        <v>808</v>
      </c>
      <c r="E691" s="58" t="n">
        <f aca="false" ca="true" dt2D="false" dtr="false" t="normal">SUBTOTAL(9, F691:T691)</f>
        <v>33007279.47</v>
      </c>
      <c r="F691" s="58" t="n"/>
      <c r="G691" s="58" t="n">
        <v>5749374.73</v>
      </c>
      <c r="H691" s="58" t="n"/>
      <c r="I691" s="58" t="n">
        <v>4634157.98</v>
      </c>
      <c r="J691" s="58" t="n"/>
      <c r="K691" s="58" t="n"/>
      <c r="L691" s="58" t="n">
        <v>0</v>
      </c>
      <c r="M691" s="58" t="n"/>
      <c r="N691" s="58" t="n"/>
      <c r="O691" s="58" t="n"/>
      <c r="P691" s="58" t="n">
        <v>16335710.08</v>
      </c>
      <c r="Q691" s="58" t="n"/>
      <c r="R691" s="58" t="n">
        <v>4912630.68</v>
      </c>
      <c r="S691" s="58" t="n">
        <v>474743.89</v>
      </c>
      <c r="T691" s="58" t="n">
        <v>900662.11</v>
      </c>
      <c r="U691" s="4" t="n">
        <f aca="false" ca="false" dt2D="false" dtr="false" t="normal">COUNTIF(F691:Q691, "&gt;0")</f>
        <v>3</v>
      </c>
      <c r="V691" s="4" t="n">
        <f aca="false" ca="false" dt2D="false" dtr="false" t="normal">COUNTIF(R691:T691, "&gt;0")</f>
        <v>3</v>
      </c>
      <c r="W691" s="4" t="n">
        <f aca="false" ca="false" dt2D="false" dtr="false" t="normal">+U691+V691</f>
        <v>6</v>
      </c>
    </row>
    <row customFormat="true" customHeight="true" ht="12.75" outlineLevel="0" r="692" s="0">
      <c r="A692" s="49" t="n">
        <f aca="false" ca="false" dt2D="false" dtr="false" t="normal">+A691+1</f>
        <v>666</v>
      </c>
      <c r="B692" s="49" t="n">
        <f aca="false" ca="false" dt2D="false" dtr="false" t="normal">+B691+1</f>
        <v>160</v>
      </c>
      <c r="C692" s="50" t="s">
        <v>261</v>
      </c>
      <c r="D692" s="49" t="s">
        <v>809</v>
      </c>
      <c r="E692" s="58" t="n">
        <f aca="false" ca="true" dt2D="false" dtr="false" t="normal">SUBTOTAL(9, F692:T692)</f>
        <v>21608499.54</v>
      </c>
      <c r="F692" s="58" t="n"/>
      <c r="G692" s="58" t="n"/>
      <c r="H692" s="58" t="n"/>
      <c r="I692" s="58" t="n"/>
      <c r="J692" s="58" t="n"/>
      <c r="K692" s="58" t="n"/>
      <c r="L692" s="58" t="n">
        <v>0</v>
      </c>
      <c r="M692" s="58" t="n"/>
      <c r="N692" s="58" t="n"/>
      <c r="O692" s="58" t="n"/>
      <c r="P692" s="58" t="n">
        <v>17235684.33</v>
      </c>
      <c r="Q692" s="58" t="n"/>
      <c r="R692" s="58" t="n">
        <v>3430691.07</v>
      </c>
      <c r="S692" s="58" t="n">
        <v>325640.01</v>
      </c>
      <c r="T692" s="58" t="n">
        <v>616484.13</v>
      </c>
      <c r="U692" s="4" t="n">
        <f aca="false" ca="false" dt2D="false" dtr="false" t="normal">COUNTIF(F692:Q692, "&gt;0")</f>
        <v>1</v>
      </c>
      <c r="V692" s="4" t="n">
        <f aca="false" ca="false" dt2D="false" dtr="false" t="normal">COUNTIF(R692:T692, "&gt;0")</f>
        <v>3</v>
      </c>
      <c r="W692" s="4" t="n">
        <f aca="false" ca="false" dt2D="false" dtr="false" t="normal">+U692+V692</f>
        <v>4</v>
      </c>
    </row>
    <row customFormat="true" customHeight="true" ht="12.75" outlineLevel="0" r="693" s="0">
      <c r="A693" s="49" t="n">
        <f aca="false" ca="false" dt2D="false" dtr="false" t="normal">+A692+1</f>
        <v>667</v>
      </c>
      <c r="B693" s="49" t="n">
        <f aca="false" ca="false" dt2D="false" dtr="false" t="normal">+B692+1</f>
        <v>161</v>
      </c>
      <c r="C693" s="50" t="s">
        <v>261</v>
      </c>
      <c r="D693" s="49" t="s">
        <v>810</v>
      </c>
      <c r="E693" s="58" t="n">
        <f aca="false" ca="true" dt2D="false" dtr="false" t="normal">SUBTOTAL(9, F693:T693)</f>
        <v>19958786.290000003</v>
      </c>
      <c r="F693" s="58" t="n"/>
      <c r="G693" s="58" t="n"/>
      <c r="H693" s="58" t="n"/>
      <c r="I693" s="58" t="n"/>
      <c r="J693" s="58" t="n"/>
      <c r="K693" s="58" t="n"/>
      <c r="L693" s="58" t="n">
        <v>0</v>
      </c>
      <c r="M693" s="58" t="n"/>
      <c r="N693" s="58" t="n"/>
      <c r="O693" s="58" t="n"/>
      <c r="P693" s="58" t="n">
        <v>16627981.69</v>
      </c>
      <c r="Q693" s="58" t="n"/>
      <c r="R693" s="58" t="n">
        <v>2581098.68</v>
      </c>
      <c r="S693" s="58" t="n">
        <v>258109.87</v>
      </c>
      <c r="T693" s="58" t="n">
        <v>491596.05</v>
      </c>
      <c r="U693" s="4" t="n">
        <f aca="false" ca="false" dt2D="false" dtr="false" t="normal">COUNTIF(F693:Q693, "&gt;0")</f>
        <v>1</v>
      </c>
      <c r="V693" s="4" t="n">
        <f aca="false" ca="false" dt2D="false" dtr="false" t="normal">COUNTIF(R693:T693, "&gt;0")</f>
        <v>3</v>
      </c>
      <c r="W693" s="4" t="n">
        <f aca="false" ca="false" dt2D="false" dtr="false" t="normal">+U693+V693</f>
        <v>4</v>
      </c>
    </row>
    <row customFormat="true" customHeight="true" ht="13.5" outlineLevel="0" r="694" s="0">
      <c r="A694" s="49" t="n">
        <f aca="false" ca="false" dt2D="false" dtr="false" t="normal">+A693+1</f>
        <v>668</v>
      </c>
      <c r="B694" s="49" t="n">
        <f aca="false" ca="false" dt2D="false" dtr="false" t="normal">+B693+1</f>
        <v>162</v>
      </c>
      <c r="C694" s="50" t="s">
        <v>261</v>
      </c>
      <c r="D694" s="49" t="s">
        <v>811</v>
      </c>
      <c r="E694" s="58" t="n">
        <f aca="false" ca="true" dt2D="false" dtr="false" t="normal">SUBTOTAL(9, F694:T694)</f>
        <v>3591360</v>
      </c>
      <c r="F694" s="58" t="n"/>
      <c r="G694" s="58" t="n"/>
      <c r="H694" s="58" t="n"/>
      <c r="I694" s="58" t="n"/>
      <c r="J694" s="58" t="n"/>
      <c r="K694" s="58" t="n"/>
      <c r="L694" s="58" t="n">
        <v>0</v>
      </c>
      <c r="M694" s="58" t="n">
        <v>3373924.70016</v>
      </c>
      <c r="N694" s="58" t="n"/>
      <c r="O694" s="58" t="n"/>
      <c r="P694" s="58" t="n"/>
      <c r="Q694" s="58" t="n"/>
      <c r="R694" s="58" t="n">
        <v>107740.8</v>
      </c>
      <c r="S694" s="58" t="n">
        <v>35913.6</v>
      </c>
      <c r="T694" s="58" t="n">
        <v>73780.89984</v>
      </c>
      <c r="U694" s="4" t="n">
        <f aca="false" ca="false" dt2D="false" dtr="false" t="normal">COUNTIF(F694:Q694, "&gt;0")</f>
        <v>1</v>
      </c>
      <c r="V694" s="4" t="n">
        <f aca="false" ca="false" dt2D="false" dtr="false" t="normal">COUNTIF(R694:T694, "&gt;0")</f>
        <v>3</v>
      </c>
      <c r="W694" s="4" t="n">
        <f aca="false" ca="false" dt2D="false" dtr="false" t="normal">+U694+V694</f>
        <v>4</v>
      </c>
    </row>
    <row customFormat="true" customHeight="true" ht="14.25" outlineLevel="0" r="695" s="0">
      <c r="A695" s="49" t="n">
        <f aca="false" ca="false" dt2D="false" dtr="false" t="normal">+A694+1</f>
        <v>669</v>
      </c>
      <c r="B695" s="49" t="n">
        <f aca="false" ca="false" dt2D="false" dtr="false" t="normal">+B694+1</f>
        <v>163</v>
      </c>
      <c r="C695" s="50" t="s">
        <v>261</v>
      </c>
      <c r="D695" s="49" t="s">
        <v>812</v>
      </c>
      <c r="E695" s="58" t="n">
        <f aca="false" ca="true" dt2D="false" dtr="false" t="normal">SUBTOTAL(9, F695:T695)</f>
        <v>4915401.779999999</v>
      </c>
      <c r="F695" s="58" t="n"/>
      <c r="G695" s="58" t="n"/>
      <c r="H695" s="58" t="n"/>
      <c r="I695" s="58" t="n">
        <v>4136782.48</v>
      </c>
      <c r="J695" s="58" t="n"/>
      <c r="K695" s="58" t="n"/>
      <c r="L695" s="58" t="n">
        <v>0</v>
      </c>
      <c r="M695" s="58" t="n"/>
      <c r="N695" s="58" t="n"/>
      <c r="O695" s="58" t="n"/>
      <c r="P695" s="58" t="n"/>
      <c r="Q695" s="58" t="n"/>
      <c r="R695" s="58" t="n">
        <v>639002.23</v>
      </c>
      <c r="S695" s="58" t="n">
        <v>49154.02</v>
      </c>
      <c r="T695" s="58" t="n">
        <v>90463.05</v>
      </c>
      <c r="U695" s="4" t="n">
        <f aca="false" ca="false" dt2D="false" dtr="false" t="normal">COUNTIF(F695:Q695, "&gt;0")</f>
        <v>1</v>
      </c>
      <c r="V695" s="4" t="n">
        <f aca="false" ca="false" dt2D="false" dtr="false" t="normal">COUNTIF(R695:T695, "&gt;0")</f>
        <v>3</v>
      </c>
      <c r="W695" s="4" t="n">
        <f aca="false" ca="false" dt2D="false" dtr="false" t="normal">+U695+V695</f>
        <v>4</v>
      </c>
    </row>
    <row customFormat="true" customHeight="true" ht="14.25" outlineLevel="0" r="696" s="0">
      <c r="A696" s="49" t="n">
        <f aca="false" ca="false" dt2D="false" dtr="false" t="normal">+A695+1</f>
        <v>670</v>
      </c>
      <c r="B696" s="49" t="n">
        <f aca="false" ca="false" dt2D="false" dtr="false" t="normal">+B695+1</f>
        <v>164</v>
      </c>
      <c r="C696" s="50" t="s">
        <v>261</v>
      </c>
      <c r="D696" s="49" t="s">
        <v>813</v>
      </c>
      <c r="E696" s="58" t="n">
        <f aca="false" ca="true" dt2D="false" dtr="false" t="normal">SUBTOTAL(9, F696:T696)</f>
        <v>8672800.139999999</v>
      </c>
      <c r="F696" s="58" t="n"/>
      <c r="G696" s="58" t="n"/>
      <c r="H696" s="58" t="n">
        <v>2946523.57</v>
      </c>
      <c r="I696" s="58" t="n">
        <v>2134916.57</v>
      </c>
      <c r="J696" s="58" t="n"/>
      <c r="K696" s="58" t="n"/>
      <c r="L696" s="58" t="n">
        <v>0</v>
      </c>
      <c r="M696" s="58" t="n">
        <v>3373924.70016</v>
      </c>
      <c r="N696" s="58" t="n"/>
      <c r="O696" s="58" t="n"/>
      <c r="P696" s="58" t="n"/>
      <c r="Q696" s="58" t="n"/>
      <c r="R696" s="58" t="n">
        <v>107740.8</v>
      </c>
      <c r="S696" s="58" t="n">
        <v>35913.6</v>
      </c>
      <c r="T696" s="58" t="n">
        <v>73780.89984</v>
      </c>
      <c r="U696" s="4" t="n">
        <f aca="false" ca="false" dt2D="false" dtr="false" t="normal">COUNTIF(F696:Q696, "&gt;0")</f>
        <v>3</v>
      </c>
      <c r="V696" s="4" t="n">
        <f aca="false" ca="false" dt2D="false" dtr="false" t="normal">COUNTIF(R696:T696, "&gt;0")</f>
        <v>3</v>
      </c>
      <c r="W696" s="4" t="n">
        <f aca="false" ca="false" dt2D="false" dtr="false" t="normal">+U696+V696</f>
        <v>6</v>
      </c>
    </row>
    <row customFormat="true" customHeight="true" ht="13.5" outlineLevel="0" r="697" s="0">
      <c r="A697" s="49" t="n">
        <f aca="false" ca="false" dt2D="false" dtr="false" t="normal">+A696+1</f>
        <v>671</v>
      </c>
      <c r="B697" s="49" t="n">
        <f aca="false" ca="false" dt2D="false" dtr="false" t="normal">+B696+1</f>
        <v>165</v>
      </c>
      <c r="C697" s="50" t="s">
        <v>261</v>
      </c>
      <c r="D697" s="49" t="s">
        <v>814</v>
      </c>
      <c r="E697" s="58" t="n">
        <f aca="false" ca="true" dt2D="false" dtr="false" t="normal">SUBTOTAL(9, F697:T697)</f>
        <v>3591360</v>
      </c>
      <c r="F697" s="58" t="n"/>
      <c r="G697" s="58" t="n"/>
      <c r="H697" s="58" t="n"/>
      <c r="I697" s="58" t="n"/>
      <c r="J697" s="58" t="n"/>
      <c r="K697" s="58" t="n"/>
      <c r="L697" s="58" t="n">
        <v>0</v>
      </c>
      <c r="M697" s="58" t="n">
        <v>3373924.70016</v>
      </c>
      <c r="N697" s="58" t="n"/>
      <c r="O697" s="58" t="n"/>
      <c r="P697" s="58" t="n"/>
      <c r="Q697" s="58" t="n"/>
      <c r="R697" s="58" t="n">
        <v>107740.8</v>
      </c>
      <c r="S697" s="58" t="n">
        <v>35913.6</v>
      </c>
      <c r="T697" s="58" t="n">
        <v>73780.89984</v>
      </c>
      <c r="U697" s="4" t="n">
        <f aca="false" ca="false" dt2D="false" dtr="false" t="normal">COUNTIF(F697:Q697, "&gt;0")</f>
        <v>1</v>
      </c>
      <c r="V697" s="4" t="n">
        <f aca="false" ca="false" dt2D="false" dtr="false" t="normal">COUNTIF(R697:T697, "&gt;0")</f>
        <v>3</v>
      </c>
      <c r="W697" s="4" t="n">
        <f aca="false" ca="false" dt2D="false" dtr="false" t="normal">+U697+V697</f>
        <v>4</v>
      </c>
    </row>
    <row customFormat="true" customHeight="true" ht="13.5" outlineLevel="0" r="698" s="0">
      <c r="A698" s="49" t="n">
        <f aca="false" ca="false" dt2D="false" dtr="false" t="normal">+A697+1</f>
        <v>672</v>
      </c>
      <c r="B698" s="49" t="n">
        <f aca="false" ca="false" dt2D="false" dtr="false" t="normal">+B697+1</f>
        <v>166</v>
      </c>
      <c r="C698" s="50" t="s">
        <v>261</v>
      </c>
      <c r="D698" s="49" t="s">
        <v>815</v>
      </c>
      <c r="E698" s="58" t="n">
        <f aca="false" ca="true" dt2D="false" dtr="false" t="normal">SUBTOTAL(9, F698:T698)</f>
        <v>3591360</v>
      </c>
      <c r="F698" s="58" t="n"/>
      <c r="G698" s="58" t="n"/>
      <c r="H698" s="58" t="n"/>
      <c r="I698" s="58" t="n"/>
      <c r="J698" s="58" t="n"/>
      <c r="K698" s="58" t="n"/>
      <c r="L698" s="58" t="n">
        <v>0</v>
      </c>
      <c r="M698" s="58" t="n">
        <v>3373924.70016</v>
      </c>
      <c r="N698" s="58" t="n"/>
      <c r="O698" s="58" t="n"/>
      <c r="P698" s="58" t="n"/>
      <c r="Q698" s="58" t="n"/>
      <c r="R698" s="58" t="n">
        <v>107740.8</v>
      </c>
      <c r="S698" s="58" t="n">
        <v>35913.6</v>
      </c>
      <c r="T698" s="58" t="n">
        <v>73780.89984</v>
      </c>
      <c r="U698" s="4" t="n">
        <f aca="false" ca="false" dt2D="false" dtr="false" t="normal">COUNTIF(F698:Q698, "&gt;0")</f>
        <v>1</v>
      </c>
      <c r="V698" s="4" t="n">
        <f aca="false" ca="false" dt2D="false" dtr="false" t="normal">COUNTIF(R698:T698, "&gt;0")</f>
        <v>3</v>
      </c>
      <c r="W698" s="4" t="n">
        <f aca="false" ca="false" dt2D="false" dtr="false" t="normal">+U698+V698</f>
        <v>4</v>
      </c>
    </row>
    <row customFormat="true" customHeight="true" ht="12.75" outlineLevel="0" r="699" s="0">
      <c r="A699" s="49" t="n">
        <f aca="false" ca="false" dt2D="false" dtr="false" t="normal">+A698+1</f>
        <v>673</v>
      </c>
      <c r="B699" s="49" t="n">
        <f aca="false" ca="false" dt2D="false" dtr="false" t="normal">+B698+1</f>
        <v>167</v>
      </c>
      <c r="C699" s="50" t="s">
        <v>261</v>
      </c>
      <c r="D699" s="49" t="s">
        <v>816</v>
      </c>
      <c r="E699" s="58" t="n">
        <f aca="false" ca="true" dt2D="false" dtr="false" t="normal">SUBTOTAL(9, F699:T699)</f>
        <v>7182720</v>
      </c>
      <c r="F699" s="58" t="n"/>
      <c r="G699" s="58" t="n"/>
      <c r="H699" s="58" t="n"/>
      <c r="I699" s="58" t="n"/>
      <c r="J699" s="58" t="n"/>
      <c r="K699" s="58" t="n"/>
      <c r="L699" s="58" t="n">
        <v>0</v>
      </c>
      <c r="M699" s="58" t="n">
        <v>6747849.40032</v>
      </c>
      <c r="N699" s="58" t="n"/>
      <c r="O699" s="58" t="n"/>
      <c r="P699" s="58" t="n"/>
      <c r="Q699" s="58" t="n"/>
      <c r="R699" s="58" t="n">
        <v>215481.6</v>
      </c>
      <c r="S699" s="58" t="n">
        <v>71827.2</v>
      </c>
      <c r="T699" s="58" t="n">
        <v>147561.79968</v>
      </c>
      <c r="U699" s="4" t="n">
        <f aca="false" ca="false" dt2D="false" dtr="false" t="normal">COUNTIF(F699:Q699, "&gt;0")</f>
        <v>1</v>
      </c>
      <c r="V699" s="4" t="n">
        <f aca="false" ca="false" dt2D="false" dtr="false" t="normal">COUNTIF(R699:T699, "&gt;0")</f>
        <v>3</v>
      </c>
      <c r="W699" s="4" t="n">
        <f aca="false" ca="false" dt2D="false" dtr="false" t="normal">+U699+V699</f>
        <v>4</v>
      </c>
    </row>
    <row customFormat="true" customHeight="true" ht="12.75" outlineLevel="0" r="700" s="0">
      <c r="A700" s="49" t="n">
        <f aca="false" ca="false" dt2D="false" dtr="false" t="normal">+A699+1</f>
        <v>674</v>
      </c>
      <c r="B700" s="49" t="n">
        <f aca="false" ca="false" dt2D="false" dtr="false" t="normal">+B699+1</f>
        <v>168</v>
      </c>
      <c r="C700" s="50" t="s">
        <v>261</v>
      </c>
      <c r="D700" s="49" t="s">
        <v>817</v>
      </c>
      <c r="E700" s="58" t="n">
        <f aca="false" ca="true" dt2D="false" dtr="false" t="normal">SUBTOTAL(9, F700:T700)</f>
        <v>2242984.0999999996</v>
      </c>
      <c r="F700" s="58" t="n"/>
      <c r="G700" s="58" t="n"/>
      <c r="H700" s="58" t="n"/>
      <c r="I700" s="58" t="n"/>
      <c r="J700" s="58" t="n"/>
      <c r="K700" s="58" t="n"/>
      <c r="L700" s="58" t="n">
        <v>0</v>
      </c>
      <c r="M700" s="58" t="n"/>
      <c r="N700" s="58" t="n"/>
      <c r="O700" s="58" t="n">
        <v>1953535.97</v>
      </c>
      <c r="P700" s="58" t="n"/>
      <c r="Q700" s="58" t="n"/>
      <c r="R700" s="58" t="n">
        <v>224298.41</v>
      </c>
      <c r="S700" s="58" t="n">
        <v>22429.84</v>
      </c>
      <c r="T700" s="58" t="n">
        <v>42719.88</v>
      </c>
      <c r="U700" s="4" t="n">
        <f aca="false" ca="false" dt2D="false" dtr="false" t="normal">COUNTIF(F700:Q700, "&gt;0")</f>
        <v>1</v>
      </c>
      <c r="V700" s="4" t="n">
        <f aca="false" ca="false" dt2D="false" dtr="false" t="normal">COUNTIF(R700:T700, "&gt;0")</f>
        <v>3</v>
      </c>
      <c r="W700" s="4" t="n">
        <f aca="false" ca="false" dt2D="false" dtr="false" t="normal">+U700+V700</f>
        <v>4</v>
      </c>
    </row>
    <row customFormat="true" customHeight="true" ht="12.75" outlineLevel="0" r="701" s="0">
      <c r="A701" s="49" t="n">
        <f aca="false" ca="false" dt2D="false" dtr="false" t="normal">+A700+1</f>
        <v>675</v>
      </c>
      <c r="B701" s="49" t="n">
        <f aca="false" ca="false" dt2D="false" dtr="false" t="normal">+B700+1</f>
        <v>169</v>
      </c>
      <c r="C701" s="50" t="s">
        <v>261</v>
      </c>
      <c r="D701" s="49" t="s">
        <v>818</v>
      </c>
      <c r="E701" s="58" t="n">
        <f aca="false" ca="true" dt2D="false" dtr="false" t="normal">SUBTOTAL(9, F701:T701)</f>
        <v>19892607.979999997</v>
      </c>
      <c r="F701" s="58" t="n"/>
      <c r="G701" s="58" t="n"/>
      <c r="H701" s="58" t="n">
        <v>3595943.31</v>
      </c>
      <c r="I701" s="58" t="n">
        <v>2605456.5</v>
      </c>
      <c r="J701" s="58" t="n"/>
      <c r="K701" s="58" t="n"/>
      <c r="L701" s="58" t="n">
        <v>0</v>
      </c>
      <c r="M701" s="58" t="n"/>
      <c r="N701" s="58" t="n">
        <v>3372066.69</v>
      </c>
      <c r="O701" s="58" t="n"/>
      <c r="P701" s="58" t="n"/>
      <c r="Q701" s="58" t="n">
        <v>7698659.38</v>
      </c>
      <c r="R701" s="58" t="n">
        <v>2043849.61</v>
      </c>
      <c r="S701" s="58" t="n">
        <v>198926.08</v>
      </c>
      <c r="T701" s="58" t="n">
        <v>377706.41</v>
      </c>
      <c r="U701" s="4" t="n">
        <f aca="false" ca="false" dt2D="false" dtr="false" t="normal">COUNTIF(F701:Q701, "&gt;0")</f>
        <v>4</v>
      </c>
      <c r="V701" s="4" t="n">
        <f aca="false" ca="false" dt2D="false" dtr="false" t="normal">COUNTIF(R701:T701, "&gt;0")</f>
        <v>3</v>
      </c>
      <c r="W701" s="4" t="n">
        <f aca="false" ca="false" dt2D="false" dtr="false" t="normal">+U701+V701</f>
        <v>7</v>
      </c>
    </row>
    <row customFormat="true" customHeight="true" ht="12.75" outlineLevel="0" r="702" s="0">
      <c r="A702" s="49" t="s">
        <v>436</v>
      </c>
      <c r="B702" s="49" t="n">
        <f aca="false" ca="false" dt2D="false" dtr="false" t="normal">+B701+1</f>
        <v>170</v>
      </c>
      <c r="C702" s="50" t="s">
        <v>261</v>
      </c>
      <c r="D702" s="49" t="s">
        <v>628</v>
      </c>
      <c r="E702" s="58" t="n">
        <f aca="false" ca="true" dt2D="false" dtr="false" t="normal">SUBTOTAL(9, F702:T702)</f>
        <v>10774080</v>
      </c>
      <c r="F702" s="58" t="n"/>
      <c r="G702" s="58" t="n"/>
      <c r="H702" s="58" t="n"/>
      <c r="I702" s="58" t="n"/>
      <c r="J702" s="58" t="n"/>
      <c r="K702" s="58" t="n"/>
      <c r="L702" s="58" t="n">
        <v>0</v>
      </c>
      <c r="M702" s="58" t="n">
        <v>10121774.10048</v>
      </c>
      <c r="N702" s="58" t="n"/>
      <c r="O702" s="58" t="n"/>
      <c r="P702" s="58" t="n"/>
      <c r="Q702" s="58" t="n"/>
      <c r="R702" s="58" t="n">
        <v>323222.4</v>
      </c>
      <c r="S702" s="58" t="n">
        <v>107740.8</v>
      </c>
      <c r="T702" s="58" t="n">
        <v>221342.69952</v>
      </c>
      <c r="U702" s="4" t="n">
        <f aca="false" ca="false" dt2D="false" dtr="false" t="normal">COUNTIF(F702:Q702, "&gt;0")</f>
        <v>1</v>
      </c>
      <c r="V702" s="4" t="n">
        <f aca="false" ca="false" dt2D="false" dtr="false" t="normal">COUNTIF(R702:T702, "&gt;0")</f>
        <v>3</v>
      </c>
      <c r="W702" s="4" t="n">
        <f aca="false" ca="false" dt2D="false" dtr="false" t="normal">+U702+V702</f>
        <v>4</v>
      </c>
    </row>
    <row customFormat="true" customHeight="true" ht="12.75" outlineLevel="0" r="703" s="0">
      <c r="A703" s="49" t="n">
        <f aca="false" ca="false" dt2D="false" dtr="false" t="normal">+A701+1</f>
        <v>676</v>
      </c>
      <c r="B703" s="49" t="n">
        <f aca="false" ca="false" dt2D="false" dtr="false" t="normal">+B702+1</f>
        <v>171</v>
      </c>
      <c r="C703" s="50" t="s">
        <v>261</v>
      </c>
      <c r="D703" s="49" t="s">
        <v>819</v>
      </c>
      <c r="E703" s="58" t="n">
        <f aca="false" ca="true" dt2D="false" dtr="false" t="normal">SUBTOTAL(9, F703:T703)</f>
        <v>38872449.15000001</v>
      </c>
      <c r="F703" s="58" t="n"/>
      <c r="G703" s="58" t="n"/>
      <c r="H703" s="58" t="n"/>
      <c r="I703" s="58" t="n">
        <v>8485868.4</v>
      </c>
      <c r="J703" s="58" t="n"/>
      <c r="K703" s="58" t="n"/>
      <c r="L703" s="58" t="n">
        <v>0</v>
      </c>
      <c r="M703" s="58" t="n"/>
      <c r="N703" s="58" t="n"/>
      <c r="O703" s="58" t="n"/>
      <c r="P703" s="58" t="n"/>
      <c r="Q703" s="58" t="n">
        <v>25074228.01</v>
      </c>
      <c r="R703" s="58" t="n">
        <v>4189736.91</v>
      </c>
      <c r="S703" s="58" t="n">
        <v>388724.49</v>
      </c>
      <c r="T703" s="58" t="n">
        <v>733891.34</v>
      </c>
      <c r="U703" s="4" t="n">
        <f aca="false" ca="false" dt2D="false" dtr="false" t="normal">COUNTIF(F703:Q703, "&gt;0")</f>
        <v>2</v>
      </c>
      <c r="V703" s="4" t="n">
        <f aca="false" ca="false" dt2D="false" dtr="false" t="normal">COUNTIF(R703:T703, "&gt;0")</f>
        <v>3</v>
      </c>
      <c r="W703" s="4" t="n">
        <f aca="false" ca="false" dt2D="false" dtr="false" t="normal">+U703+V703</f>
        <v>5</v>
      </c>
    </row>
    <row customFormat="true" customHeight="true" ht="12.75" outlineLevel="0" r="704" s="0">
      <c r="A704" s="49" t="n">
        <f aca="false" ca="false" dt2D="false" dtr="false" t="normal">+A703+1</f>
        <v>677</v>
      </c>
      <c r="B704" s="49" t="n">
        <f aca="false" ca="false" dt2D="false" dtr="false" t="normal">+B703+1</f>
        <v>172</v>
      </c>
      <c r="C704" s="50" t="s">
        <v>261</v>
      </c>
      <c r="D704" s="49" t="s">
        <v>820</v>
      </c>
      <c r="E704" s="58" t="n">
        <f aca="false" ca="true" dt2D="false" dtr="false" t="normal">SUBTOTAL(9, F704:T704)</f>
        <v>10010661.43</v>
      </c>
      <c r="F704" s="58" t="n"/>
      <c r="G704" s="58" t="n"/>
      <c r="H704" s="58" t="n">
        <v>8718825.62</v>
      </c>
      <c r="I704" s="58" t="n"/>
      <c r="J704" s="58" t="n"/>
      <c r="K704" s="58" t="n"/>
      <c r="L704" s="58" t="n">
        <v>0</v>
      </c>
      <c r="M704" s="58" t="n"/>
      <c r="N704" s="58" t="n"/>
      <c r="O704" s="58" t="n"/>
      <c r="P704" s="58" t="n"/>
      <c r="Q704" s="58" t="n"/>
      <c r="R704" s="58" t="n">
        <v>1001066.14</v>
      </c>
      <c r="S704" s="58" t="n">
        <v>100106.61</v>
      </c>
      <c r="T704" s="58" t="n">
        <v>190663.06</v>
      </c>
      <c r="U704" s="4" t="n">
        <f aca="false" ca="false" dt2D="false" dtr="false" t="normal">COUNTIF(F704:Q704, "&gt;0")</f>
        <v>1</v>
      </c>
      <c r="V704" s="4" t="n">
        <f aca="false" ca="false" dt2D="false" dtr="false" t="normal">COUNTIF(R704:T704, "&gt;0")</f>
        <v>3</v>
      </c>
      <c r="W704" s="4" t="n">
        <f aca="false" ca="false" dt2D="false" dtr="false" t="normal">+U704+V704</f>
        <v>4</v>
      </c>
    </row>
    <row customFormat="true" customHeight="true" ht="12.75" outlineLevel="0" r="705" s="0">
      <c r="A705" s="49" t="n">
        <f aca="false" ca="false" dt2D="false" dtr="false" t="normal">+A704+1</f>
        <v>678</v>
      </c>
      <c r="B705" s="49" t="n">
        <f aca="false" ca="false" dt2D="false" dtr="false" t="normal">+B704+1</f>
        <v>173</v>
      </c>
      <c r="C705" s="50" t="s">
        <v>261</v>
      </c>
      <c r="D705" s="49" t="s">
        <v>821</v>
      </c>
      <c r="E705" s="58" t="n">
        <f aca="false" ca="true" dt2D="false" dtr="false" t="normal">SUBTOTAL(9, F705:T705)</f>
        <v>14754416.129296001</v>
      </c>
      <c r="F705" s="58" t="n">
        <v>8753235.71</v>
      </c>
      <c r="G705" s="58" t="n"/>
      <c r="H705" s="58" t="n">
        <v>4129708.35</v>
      </c>
      <c r="I705" s="58" t="n"/>
      <c r="J705" s="58" t="n"/>
      <c r="K705" s="58" t="n"/>
      <c r="L705" s="58" t="n">
        <v>0</v>
      </c>
      <c r="M705" s="58" t="n"/>
      <c r="N705" s="58" t="n"/>
      <c r="O705" s="58" t="n"/>
      <c r="P705" s="58" t="n"/>
      <c r="Q705" s="58" t="n"/>
      <c r="R705" s="58" t="n">
        <v>1210395.628544</v>
      </c>
      <c r="S705" s="58" t="n">
        <v>139561.270752</v>
      </c>
      <c r="T705" s="58" t="n">
        <v>521515.17</v>
      </c>
      <c r="U705" s="4" t="n">
        <f aca="false" ca="false" dt2D="false" dtr="false" t="normal">COUNTIF(F705:Q705, "&gt;0")</f>
        <v>2</v>
      </c>
      <c r="V705" s="4" t="n">
        <f aca="false" ca="false" dt2D="false" dtr="false" t="normal">COUNTIF(R705:T705, "&gt;0")</f>
        <v>3</v>
      </c>
      <c r="W705" s="4" t="n">
        <f aca="false" ca="false" dt2D="false" dtr="false" t="normal">+U705+V705</f>
        <v>5</v>
      </c>
    </row>
    <row customFormat="true" customHeight="true" ht="12.75" outlineLevel="0" r="706" s="0">
      <c r="A706" s="49" t="n">
        <f aca="false" ca="false" dt2D="false" dtr="false" t="normal">+A705+1</f>
        <v>679</v>
      </c>
      <c r="B706" s="49" t="n">
        <f aca="false" ca="false" dt2D="false" dtr="false" t="normal">+B705+1</f>
        <v>174</v>
      </c>
      <c r="C706" s="50" t="s">
        <v>261</v>
      </c>
      <c r="D706" s="49" t="s">
        <v>822</v>
      </c>
      <c r="E706" s="58" t="n">
        <f aca="false" ca="true" dt2D="false" dtr="false" t="normal">SUBTOTAL(9, F706:T706)</f>
        <v>7559586.832336</v>
      </c>
      <c r="F706" s="58" t="n">
        <v>4424342.49</v>
      </c>
      <c r="G706" s="58" t="n"/>
      <c r="H706" s="58" t="n">
        <v>2087370.28</v>
      </c>
      <c r="I706" s="58" t="n"/>
      <c r="J706" s="58" t="n"/>
      <c r="K706" s="58" t="n"/>
      <c r="L706" s="58" t="n">
        <v>0</v>
      </c>
      <c r="M706" s="58" t="n"/>
      <c r="N706" s="58" t="n"/>
      <c r="O706" s="58" t="n"/>
      <c r="P706" s="58" t="n"/>
      <c r="Q706" s="58" t="n"/>
      <c r="R706" s="58" t="n">
        <v>611797.167104</v>
      </c>
      <c r="S706" s="58" t="n">
        <v>70541.555232</v>
      </c>
      <c r="T706" s="58" t="n">
        <v>365535.34</v>
      </c>
      <c r="U706" s="4" t="n">
        <f aca="false" ca="false" dt2D="false" dtr="false" t="normal">COUNTIF(F706:Q706, "&gt;0")</f>
        <v>2</v>
      </c>
      <c r="V706" s="4" t="n">
        <f aca="false" ca="false" dt2D="false" dtr="false" t="normal">COUNTIF(R706:T706, "&gt;0")</f>
        <v>3</v>
      </c>
      <c r="W706" s="4" t="n">
        <f aca="false" ca="false" dt2D="false" dtr="false" t="normal">+U706+V706</f>
        <v>5</v>
      </c>
    </row>
    <row customFormat="true" customHeight="true" ht="12.75" outlineLevel="0" r="707" s="0">
      <c r="A707" s="49" t="n">
        <f aca="false" ca="false" dt2D="false" dtr="false" t="normal">+A706+1</f>
        <v>680</v>
      </c>
      <c r="B707" s="49" t="n">
        <f aca="false" ca="false" dt2D="false" dtr="false" t="normal">+B706+1</f>
        <v>175</v>
      </c>
      <c r="C707" s="50" t="s">
        <v>261</v>
      </c>
      <c r="D707" s="49" t="s">
        <v>823</v>
      </c>
      <c r="E707" s="58" t="n">
        <f aca="false" ca="true" dt2D="false" dtr="false" t="normal">SUBTOTAL(9, F707:T707)</f>
        <v>21483339.360000003</v>
      </c>
      <c r="F707" s="58" t="n">
        <v>11242391.13</v>
      </c>
      <c r="G707" s="58" t="n">
        <v>7715694.74</v>
      </c>
      <c r="H707" s="58" t="n"/>
      <c r="I707" s="58" t="n"/>
      <c r="J707" s="58" t="n"/>
      <c r="K707" s="58" t="n"/>
      <c r="L707" s="58" t="n">
        <v>0</v>
      </c>
      <c r="M707" s="58" t="n"/>
      <c r="N707" s="58" t="n"/>
      <c r="O707" s="58" t="n"/>
      <c r="P707" s="58" t="n"/>
      <c r="Q707" s="58" t="n"/>
      <c r="R707" s="58" t="n">
        <v>1895845.16</v>
      </c>
      <c r="S707" s="58" t="n">
        <v>214833.39</v>
      </c>
      <c r="T707" s="58" t="n">
        <v>414574.94</v>
      </c>
      <c r="U707" s="4" t="n">
        <f aca="false" ca="false" dt2D="false" dtr="false" t="normal">COUNTIF(F707:Q707, "&gt;0")</f>
        <v>2</v>
      </c>
      <c r="V707" s="4" t="n">
        <f aca="false" ca="false" dt2D="false" dtr="false" t="normal">COUNTIF(R707:T707, "&gt;0")</f>
        <v>3</v>
      </c>
      <c r="W707" s="4" t="n">
        <f aca="false" ca="false" dt2D="false" dtr="false" t="normal">+U707+V707</f>
        <v>5</v>
      </c>
    </row>
    <row customFormat="true" customHeight="true" ht="12.75" outlineLevel="0" r="708" s="0">
      <c r="A708" s="49" t="n">
        <f aca="false" ca="false" dt2D="false" dtr="false" t="normal">+A707+1</f>
        <v>681</v>
      </c>
      <c r="B708" s="49" t="n">
        <f aca="false" ca="false" dt2D="false" dtr="false" t="normal">+B707+1</f>
        <v>176</v>
      </c>
      <c r="C708" s="50" t="s">
        <v>261</v>
      </c>
      <c r="D708" s="49" t="s">
        <v>824</v>
      </c>
      <c r="E708" s="58" t="n">
        <f aca="false" ca="true" dt2D="false" dtr="false" t="normal">SUBTOTAL(9, F708:T708)</f>
        <v>4789745.7299999995</v>
      </c>
      <c r="F708" s="58" t="n"/>
      <c r="G708" s="58" t="n"/>
      <c r="H708" s="58" t="n"/>
      <c r="I708" s="58" t="n">
        <v>1887239.87</v>
      </c>
      <c r="J708" s="58" t="n"/>
      <c r="K708" s="58" t="n"/>
      <c r="L708" s="58" t="n">
        <v>0</v>
      </c>
      <c r="M708" s="58" t="n"/>
      <c r="N708" s="58" t="n"/>
      <c r="O708" s="58" t="n"/>
      <c r="P708" s="58" t="n"/>
      <c r="Q708" s="58" t="n"/>
      <c r="R708" s="58" t="n">
        <v>2265460.23</v>
      </c>
      <c r="S708" s="58" t="n">
        <v>219818.66</v>
      </c>
      <c r="T708" s="58" t="n">
        <v>417226.97</v>
      </c>
      <c r="U708" s="4" t="n">
        <f aca="false" ca="false" dt2D="false" dtr="false" t="normal">COUNTIF(F708:Q708, "&gt;0")</f>
        <v>1</v>
      </c>
      <c r="V708" s="4" t="n">
        <f aca="false" ca="false" dt2D="false" dtr="false" t="normal">COUNTIF(R708:T708, "&gt;0")</f>
        <v>3</v>
      </c>
      <c r="W708" s="4" t="n">
        <f aca="false" ca="false" dt2D="false" dtr="false" t="normal">+U708+V708</f>
        <v>4</v>
      </c>
    </row>
    <row customFormat="true" customHeight="true" ht="12.75" outlineLevel="0" r="709" s="0">
      <c r="A709" s="49" t="n">
        <f aca="false" ca="false" dt2D="false" dtr="false" t="normal">+A708+1</f>
        <v>682</v>
      </c>
      <c r="B709" s="49" t="n">
        <f aca="false" ca="false" dt2D="false" dtr="false" t="normal">+B708+1</f>
        <v>177</v>
      </c>
      <c r="C709" s="50" t="s">
        <v>261</v>
      </c>
      <c r="D709" s="49" t="s">
        <v>825</v>
      </c>
      <c r="E709" s="58" t="n">
        <f aca="false" ca="true" dt2D="false" dtr="false" t="normal">SUBTOTAL(9, F709:T709)</f>
        <v>9418714.05</v>
      </c>
      <c r="F709" s="58" t="n"/>
      <c r="G709" s="58" t="n"/>
      <c r="H709" s="58" t="n"/>
      <c r="I709" s="58" t="n">
        <v>1689345.99</v>
      </c>
      <c r="J709" s="58" t="n"/>
      <c r="K709" s="58" t="n"/>
      <c r="L709" s="58" t="n">
        <v>0</v>
      </c>
      <c r="M709" s="58" t="n"/>
      <c r="N709" s="58" t="n"/>
      <c r="O709" s="58" t="n"/>
      <c r="P709" s="58" t="n"/>
      <c r="Q709" s="58" t="n"/>
      <c r="R709" s="58" t="n">
        <v>5949297.11</v>
      </c>
      <c r="S709" s="58" t="n">
        <v>611616.08</v>
      </c>
      <c r="T709" s="58" t="n">
        <v>1168454.87</v>
      </c>
      <c r="U709" s="4" t="n">
        <f aca="false" ca="false" dt2D="false" dtr="false" t="normal">COUNTIF(F709:Q709, "&gt;0")</f>
        <v>1</v>
      </c>
      <c r="V709" s="4" t="n">
        <f aca="false" ca="false" dt2D="false" dtr="false" t="normal">COUNTIF(R709:T709, "&gt;0")</f>
        <v>3</v>
      </c>
      <c r="W709" s="4" t="n">
        <f aca="false" ca="false" dt2D="false" dtr="false" t="normal">+U709+V709</f>
        <v>4</v>
      </c>
    </row>
    <row customFormat="true" customHeight="true" ht="12.75" outlineLevel="0" r="710" s="0">
      <c r="A710" s="49" t="s">
        <v>436</v>
      </c>
      <c r="B710" s="49" t="n">
        <f aca="false" ca="false" dt2D="false" dtr="false" t="normal">+B709+1</f>
        <v>178</v>
      </c>
      <c r="C710" s="50" t="s">
        <v>261</v>
      </c>
      <c r="D710" s="49" t="s">
        <v>826</v>
      </c>
      <c r="E710" s="58" t="n">
        <f aca="false" ca="true" dt2D="false" dtr="false" t="normal">SUBTOTAL(9, F710:T710)</f>
        <v>6364908.41</v>
      </c>
      <c r="F710" s="58" t="n"/>
      <c r="G710" s="58" t="n"/>
      <c r="H710" s="58" t="n"/>
      <c r="I710" s="58" t="n"/>
      <c r="J710" s="58" t="n"/>
      <c r="K710" s="58" t="n"/>
      <c r="L710" s="58" t="n">
        <v>0</v>
      </c>
      <c r="M710" s="58" t="n"/>
      <c r="N710" s="58" t="n">
        <v>2628251.73</v>
      </c>
      <c r="O710" s="58" t="n"/>
      <c r="P710" s="58" t="n"/>
      <c r="Q710" s="58" t="n"/>
      <c r="R710" s="58" t="n">
        <v>2888388.9</v>
      </c>
      <c r="S710" s="58" t="n">
        <v>291823.03</v>
      </c>
      <c r="T710" s="58" t="n">
        <v>556444.75</v>
      </c>
      <c r="U710" s="4" t="n">
        <f aca="false" ca="false" dt2D="false" dtr="false" t="normal">COUNTIF(F710:Q710, "&gt;0")</f>
        <v>1</v>
      </c>
      <c r="V710" s="4" t="n">
        <f aca="false" ca="false" dt2D="false" dtr="false" t="normal">COUNTIF(R710:T710, "&gt;0")</f>
        <v>3</v>
      </c>
      <c r="W710" s="4" t="n">
        <f aca="false" ca="false" dt2D="false" dtr="false" t="normal">+U710+V710</f>
        <v>4</v>
      </c>
    </row>
    <row customFormat="true" customHeight="true" ht="12.75" outlineLevel="0" r="711" s="0">
      <c r="A711" s="49" t="s">
        <v>436</v>
      </c>
      <c r="B711" s="49" t="n">
        <f aca="false" ca="false" dt2D="false" dtr="false" t="normal">+B710+1</f>
        <v>179</v>
      </c>
      <c r="C711" s="50" t="s">
        <v>261</v>
      </c>
      <c r="D711" s="49" t="s">
        <v>270</v>
      </c>
      <c r="E711" s="58" t="n">
        <f aca="false" ca="true" dt2D="false" dtr="false" t="normal">SUBTOTAL(9, F711:T711)</f>
        <v>13505885.8394</v>
      </c>
      <c r="F711" s="58" t="n"/>
      <c r="G711" s="58" t="n"/>
      <c r="H711" s="58" t="n"/>
      <c r="I711" s="58" t="n">
        <v>2493601.85</v>
      </c>
      <c r="J711" s="58" t="n"/>
      <c r="K711" s="58" t="n"/>
      <c r="L711" s="58" t="n">
        <v>0</v>
      </c>
      <c r="M711" s="58" t="n"/>
      <c r="N711" s="58" t="n"/>
      <c r="O711" s="58" t="n"/>
      <c r="P711" s="58" t="n">
        <v>8790190.06</v>
      </c>
      <c r="Q711" s="58" t="n"/>
      <c r="R711" s="58" t="n">
        <v>1394442.69228</v>
      </c>
      <c r="S711" s="58" t="n">
        <v>130555.43712</v>
      </c>
      <c r="T711" s="58" t="n">
        <v>697095.8</v>
      </c>
      <c r="U711" s="4" t="n">
        <f aca="false" ca="false" dt2D="false" dtr="false" t="normal">COUNTIF(F711:Q711, "&gt;0")</f>
        <v>2</v>
      </c>
      <c r="V711" s="4" t="n">
        <f aca="false" ca="false" dt2D="false" dtr="false" t="normal">COUNTIF(R711:T711, "&gt;0")</f>
        <v>3</v>
      </c>
      <c r="W711" s="4" t="n">
        <f aca="false" ca="false" dt2D="false" dtr="false" t="normal">+U711+V711</f>
        <v>5</v>
      </c>
    </row>
    <row customFormat="true" customHeight="true" ht="12.75" outlineLevel="0" r="712" s="0">
      <c r="A712" s="49" t="n">
        <f aca="false" ca="false" dt2D="false" dtr="false" t="normal">+A709+1</f>
        <v>683</v>
      </c>
      <c r="B712" s="49" t="n">
        <f aca="false" ca="false" dt2D="false" dtr="false" t="normal">+B711+1</f>
        <v>180</v>
      </c>
      <c r="C712" s="50" t="s">
        <v>261</v>
      </c>
      <c r="D712" s="49" t="s">
        <v>827</v>
      </c>
      <c r="E712" s="58" t="n">
        <f aca="false" ca="true" dt2D="false" dtr="false" t="normal">SUBTOTAL(9, F712:T712)</f>
        <v>12693907.182000002</v>
      </c>
      <c r="F712" s="58" t="n">
        <v>5555193.27</v>
      </c>
      <c r="G712" s="58" t="n"/>
      <c r="H712" s="58" t="n">
        <v>2889870.66</v>
      </c>
      <c r="I712" s="58" t="n">
        <v>2093868.46</v>
      </c>
      <c r="J712" s="58" t="n"/>
      <c r="K712" s="58" t="n"/>
      <c r="L712" s="58" t="n">
        <v>0</v>
      </c>
      <c r="M712" s="58" t="n"/>
      <c r="N712" s="58" t="n"/>
      <c r="O712" s="58" t="n"/>
      <c r="P712" s="58" t="n"/>
      <c r="Q712" s="58" t="n"/>
      <c r="R712" s="58" t="n">
        <v>1154290.014</v>
      </c>
      <c r="S712" s="58" t="n">
        <v>120441.288</v>
      </c>
      <c r="T712" s="58" t="n">
        <v>880243.49</v>
      </c>
      <c r="U712" s="4" t="n">
        <f aca="false" ca="false" dt2D="false" dtr="false" t="normal">COUNTIF(F712:Q712, "&gt;0")</f>
        <v>3</v>
      </c>
      <c r="V712" s="4" t="n">
        <f aca="false" ca="false" dt2D="false" dtr="false" t="normal">COUNTIF(R712:T712, "&gt;0")</f>
        <v>3</v>
      </c>
      <c r="W712" s="4" t="n">
        <f aca="false" ca="false" dt2D="false" dtr="false" t="normal">+U712+V712</f>
        <v>6</v>
      </c>
    </row>
    <row customFormat="true" customHeight="true" ht="12.75" outlineLevel="0" r="713" s="0">
      <c r="A713" s="49" t="n">
        <f aca="false" ca="false" dt2D="false" dtr="false" t="normal">+A712+1</f>
        <v>684</v>
      </c>
      <c r="B713" s="49" t="n">
        <f aca="false" ca="false" dt2D="false" dtr="false" t="normal">+B712+1</f>
        <v>181</v>
      </c>
      <c r="C713" s="50" t="s">
        <v>261</v>
      </c>
      <c r="D713" s="49" t="s">
        <v>828</v>
      </c>
      <c r="E713" s="58" t="n">
        <f aca="false" ca="true" dt2D="false" dtr="false" t="normal">SUBTOTAL(9, F713:T713)</f>
        <v>20930650.443099998</v>
      </c>
      <c r="F713" s="58" t="n">
        <v>5664922.08</v>
      </c>
      <c r="G713" s="58" t="n">
        <v>3887857.05</v>
      </c>
      <c r="H713" s="58" t="n">
        <v>2946952.76</v>
      </c>
      <c r="I713" s="58" t="n">
        <v>2135227.54</v>
      </c>
      <c r="J713" s="58" t="n"/>
      <c r="K713" s="58" t="n"/>
      <c r="L713" s="58" t="n">
        <v>0</v>
      </c>
      <c r="M713" s="58" t="n">
        <v>3373924.70016</v>
      </c>
      <c r="N713" s="58" t="n"/>
      <c r="O713" s="58" t="n"/>
      <c r="P713" s="58" t="n"/>
      <c r="Q713" s="58" t="n"/>
      <c r="R713" s="58" t="n">
        <v>1623480.72843</v>
      </c>
      <c r="S713" s="58" t="n">
        <v>167459.36451</v>
      </c>
      <c r="T713" s="58" t="n">
        <v>1130826.22</v>
      </c>
      <c r="U713" s="4" t="n">
        <f aca="false" ca="false" dt2D="false" dtr="false" t="normal">COUNTIF(F713:Q713, "&gt;0")</f>
        <v>5</v>
      </c>
      <c r="V713" s="4" t="n">
        <f aca="false" ca="false" dt2D="false" dtr="false" t="normal">COUNTIF(R713:T713, "&gt;0")</f>
        <v>3</v>
      </c>
      <c r="W713" s="4" t="n">
        <f aca="false" ca="false" dt2D="false" dtr="false" t="normal">+U713+V713</f>
        <v>8</v>
      </c>
    </row>
    <row customFormat="true" customHeight="true" ht="12.75" outlineLevel="0" r="714" s="0">
      <c r="A714" s="49" t="n">
        <f aca="false" ca="false" dt2D="false" dtr="false" t="normal">+A713+1</f>
        <v>685</v>
      </c>
      <c r="B714" s="49" t="n">
        <f aca="false" ca="false" dt2D="false" dtr="false" t="normal">+B713+1</f>
        <v>182</v>
      </c>
      <c r="C714" s="50" t="s">
        <v>261</v>
      </c>
      <c r="D714" s="49" t="s">
        <v>829</v>
      </c>
      <c r="E714" s="58" t="n">
        <f aca="false" ca="true" dt2D="false" dtr="false" t="normal">SUBTOTAL(9, F714:T714)</f>
        <v>29996723.411920004</v>
      </c>
      <c r="F714" s="58" t="n">
        <v>17476469.19</v>
      </c>
      <c r="G714" s="58" t="n"/>
      <c r="H714" s="58" t="n">
        <v>8245261.88</v>
      </c>
      <c r="I714" s="58" t="n"/>
      <c r="J714" s="58" t="n"/>
      <c r="K714" s="58" t="n"/>
      <c r="L714" s="58" t="n">
        <v>0</v>
      </c>
      <c r="M714" s="58" t="n"/>
      <c r="N714" s="58" t="n"/>
      <c r="O714" s="58" t="n"/>
      <c r="P714" s="58" t="n"/>
      <c r="Q714" s="58" t="n"/>
      <c r="R714" s="58" t="n">
        <v>2416642.55488</v>
      </c>
      <c r="S714" s="58" t="n">
        <v>278644.18704</v>
      </c>
      <c r="T714" s="58" t="n">
        <v>1579705.6</v>
      </c>
      <c r="U714" s="4" t="n">
        <f aca="false" ca="false" dt2D="false" dtr="false" t="normal">COUNTIF(F714:Q714, "&gt;0")</f>
        <v>2</v>
      </c>
      <c r="V714" s="4" t="n">
        <f aca="false" ca="false" dt2D="false" dtr="false" t="normal">COUNTIF(R714:T714, "&gt;0")</f>
        <v>3</v>
      </c>
      <c r="W714" s="4" t="n">
        <f aca="false" ca="false" dt2D="false" dtr="false" t="normal">+U714+V714</f>
        <v>5</v>
      </c>
    </row>
    <row customFormat="true" customHeight="true" ht="12.75" outlineLevel="0" r="715" s="0">
      <c r="A715" s="49" t="n">
        <f aca="false" ca="false" dt2D="false" dtr="false" t="normal">+A714+1</f>
        <v>686</v>
      </c>
      <c r="B715" s="49" t="n">
        <f aca="false" ca="false" dt2D="false" dtr="false" t="normal">+B714+1</f>
        <v>183</v>
      </c>
      <c r="C715" s="50" t="s">
        <v>261</v>
      </c>
      <c r="D715" s="49" t="s">
        <v>830</v>
      </c>
      <c r="E715" s="58" t="n">
        <f aca="false" ca="true" dt2D="false" dtr="false" t="normal">SUBTOTAL(9, F715:T715)</f>
        <v>23115640.26</v>
      </c>
      <c r="F715" s="58" t="n"/>
      <c r="G715" s="58" t="n"/>
      <c r="H715" s="58" t="n"/>
      <c r="I715" s="58" t="n"/>
      <c r="J715" s="58" t="n"/>
      <c r="K715" s="58" t="n"/>
      <c r="L715" s="58" t="n">
        <v>0</v>
      </c>
      <c r="M715" s="58" t="n"/>
      <c r="N715" s="58" t="n"/>
      <c r="O715" s="58" t="n"/>
      <c r="P715" s="58" t="n">
        <v>19238022.12</v>
      </c>
      <c r="Q715" s="58" t="n"/>
      <c r="R715" s="58" t="n">
        <v>3051847.48</v>
      </c>
      <c r="S715" s="58" t="n">
        <v>285730.84</v>
      </c>
      <c r="T715" s="58" t="n">
        <v>540039.82</v>
      </c>
      <c r="U715" s="4" t="n">
        <f aca="false" ca="false" dt2D="false" dtr="false" t="normal">COUNTIF(F715:Q715, "&gt;0")</f>
        <v>1</v>
      </c>
      <c r="V715" s="4" t="n">
        <f aca="false" ca="false" dt2D="false" dtr="false" t="normal">COUNTIF(R715:T715, "&gt;0")</f>
        <v>3</v>
      </c>
      <c r="W715" s="4" t="n">
        <f aca="false" ca="false" dt2D="false" dtr="false" t="normal">+U715+V715</f>
        <v>4</v>
      </c>
    </row>
    <row customFormat="true" customHeight="true" ht="12.75" outlineLevel="0" r="716" s="0">
      <c r="A716" s="49" t="n">
        <f aca="false" ca="false" dt2D="false" dtr="false" t="normal">+A715+1</f>
        <v>687</v>
      </c>
      <c r="B716" s="49" t="n">
        <f aca="false" ca="false" dt2D="false" dtr="false" t="normal">+B715+1</f>
        <v>184</v>
      </c>
      <c r="C716" s="50" t="s">
        <v>261</v>
      </c>
      <c r="D716" s="49" t="s">
        <v>831</v>
      </c>
      <c r="E716" s="58" t="n">
        <f aca="false" ca="true" dt2D="false" dtr="false" t="normal">SUBTOTAL(9, F716:T716)</f>
        <v>14365440</v>
      </c>
      <c r="F716" s="58" t="n"/>
      <c r="G716" s="58" t="n"/>
      <c r="H716" s="58" t="n"/>
      <c r="I716" s="58" t="n"/>
      <c r="J716" s="58" t="n"/>
      <c r="K716" s="58" t="n"/>
      <c r="L716" s="58" t="n">
        <v>0</v>
      </c>
      <c r="M716" s="58" t="n">
        <v>13495698.80064</v>
      </c>
      <c r="N716" s="58" t="n"/>
      <c r="O716" s="58" t="n"/>
      <c r="P716" s="58" t="n"/>
      <c r="Q716" s="58" t="n"/>
      <c r="R716" s="58" t="n">
        <v>430963.2</v>
      </c>
      <c r="S716" s="58" t="n">
        <v>143654.4</v>
      </c>
      <c r="T716" s="58" t="n">
        <v>295123.59936</v>
      </c>
      <c r="U716" s="4" t="n">
        <f aca="false" ca="false" dt2D="false" dtr="false" t="normal">COUNTIF(F716:Q716, "&gt;0")</f>
        <v>1</v>
      </c>
      <c r="V716" s="4" t="n">
        <f aca="false" ca="false" dt2D="false" dtr="false" t="normal">COUNTIF(R716:T716, "&gt;0")</f>
        <v>3</v>
      </c>
      <c r="W716" s="4" t="n">
        <f aca="false" ca="false" dt2D="false" dtr="false" t="normal">+U716+V716</f>
        <v>4</v>
      </c>
    </row>
    <row customFormat="true" customHeight="true" ht="12.75" outlineLevel="0" r="717" s="0">
      <c r="A717" s="49" t="n">
        <f aca="false" ca="false" dt2D="false" dtr="false" t="normal">+A716+1</f>
        <v>688</v>
      </c>
      <c r="B717" s="49" t="n">
        <f aca="false" ca="false" dt2D="false" dtr="false" t="normal">+B716+1</f>
        <v>185</v>
      </c>
      <c r="C717" s="50" t="s">
        <v>261</v>
      </c>
      <c r="D717" s="49" t="s">
        <v>832</v>
      </c>
      <c r="E717" s="58" t="n">
        <f aca="false" ca="true" dt2D="false" dtr="false" t="normal">SUBTOTAL(9, F717:T717)</f>
        <v>22621237.660000004</v>
      </c>
      <c r="F717" s="58" t="n">
        <v>17287339.48</v>
      </c>
      <c r="G717" s="58" t="n"/>
      <c r="H717" s="58" t="n"/>
      <c r="I717" s="58" t="n"/>
      <c r="J717" s="58" t="n"/>
      <c r="K717" s="58" t="n"/>
      <c r="L717" s="58" t="n">
        <v>0</v>
      </c>
      <c r="M717" s="58" t="n"/>
      <c r="N717" s="58" t="n"/>
      <c r="O717" s="58" t="n"/>
      <c r="P717" s="58" t="n"/>
      <c r="Q717" s="58" t="n"/>
      <c r="R717" s="58" t="n">
        <v>4039504.14</v>
      </c>
      <c r="S717" s="58" t="n">
        <v>442775.42</v>
      </c>
      <c r="T717" s="58" t="n">
        <v>851618.62</v>
      </c>
      <c r="U717" s="4" t="n">
        <f aca="false" ca="false" dt2D="false" dtr="false" t="normal">COUNTIF(F717:Q717, "&gt;0")</f>
        <v>1</v>
      </c>
      <c r="V717" s="4" t="n">
        <f aca="false" ca="false" dt2D="false" dtr="false" t="normal">COUNTIF(R717:T717, "&gt;0")</f>
        <v>3</v>
      </c>
      <c r="W717" s="4" t="n">
        <f aca="false" ca="false" dt2D="false" dtr="false" t="normal">+U717+V717</f>
        <v>4</v>
      </c>
    </row>
    <row customFormat="true" customHeight="true" ht="12.75" outlineLevel="0" r="718" s="0">
      <c r="A718" s="49" t="n">
        <f aca="false" ca="false" dt2D="false" dtr="false" t="normal">+A717+1</f>
        <v>689</v>
      </c>
      <c r="B718" s="49" t="n">
        <f aca="false" ca="false" dt2D="false" dtr="false" t="normal">+B717+1</f>
        <v>186</v>
      </c>
      <c r="C718" s="50" t="s">
        <v>261</v>
      </c>
      <c r="D718" s="49" t="s">
        <v>833</v>
      </c>
      <c r="E718" s="58" t="n">
        <f aca="false" ca="true" dt2D="false" dtr="false" t="normal">SUBTOTAL(9, F718:T718)</f>
        <v>27036451.259485003</v>
      </c>
      <c r="F718" s="58" t="n">
        <v>11831874.14</v>
      </c>
      <c r="G718" s="58" t="n"/>
      <c r="H718" s="58" t="n">
        <v>6155066.85</v>
      </c>
      <c r="I718" s="58" t="n">
        <v>4459680.68</v>
      </c>
      <c r="J718" s="58" t="n"/>
      <c r="K718" s="58" t="n"/>
      <c r="L718" s="58" t="n">
        <v>0</v>
      </c>
      <c r="M718" s="58" t="n"/>
      <c r="N718" s="58" t="n"/>
      <c r="O718" s="58" t="n"/>
      <c r="P718" s="58" t="n"/>
      <c r="Q718" s="58" t="n"/>
      <c r="R718" s="58" t="n">
        <v>2458494.872145</v>
      </c>
      <c r="S718" s="58" t="n">
        <v>256525.03734</v>
      </c>
      <c r="T718" s="58" t="n">
        <v>1874809.68</v>
      </c>
      <c r="U718" s="4" t="n">
        <f aca="false" ca="false" dt2D="false" dtr="false" t="normal">COUNTIF(F718:Q718, "&gt;0")</f>
        <v>3</v>
      </c>
      <c r="V718" s="4" t="n">
        <f aca="false" ca="false" dt2D="false" dtr="false" t="normal">COUNTIF(R718:T718, "&gt;0")</f>
        <v>3</v>
      </c>
      <c r="W718" s="4" t="n">
        <f aca="false" ca="false" dt2D="false" dtr="false" t="normal">+U718+V718</f>
        <v>6</v>
      </c>
    </row>
    <row customFormat="true" customHeight="true" ht="12.75" outlineLevel="0" r="719" s="0">
      <c r="A719" s="49" t="n">
        <f aca="false" ca="false" dt2D="false" dtr="false" t="normal">+A718+1</f>
        <v>690</v>
      </c>
      <c r="B719" s="49" t="n">
        <f aca="false" ca="false" dt2D="false" dtr="false" t="normal">+B718+1</f>
        <v>187</v>
      </c>
      <c r="C719" s="50" t="s">
        <v>261</v>
      </c>
      <c r="D719" s="49" t="s">
        <v>834</v>
      </c>
      <c r="E719" s="58" t="n">
        <f aca="false" ca="true" dt2D="false" dtr="false" t="normal">SUBTOTAL(9, F719:T719)</f>
        <v>6239801.890000001</v>
      </c>
      <c r="F719" s="58" t="n">
        <v>5556705.82</v>
      </c>
      <c r="G719" s="58" t="n"/>
      <c r="H719" s="58" t="n"/>
      <c r="I719" s="58" t="n"/>
      <c r="J719" s="58" t="n"/>
      <c r="K719" s="58" t="n"/>
      <c r="L719" s="58" t="n">
        <v>0</v>
      </c>
      <c r="M719" s="58" t="n"/>
      <c r="N719" s="58" t="n"/>
      <c r="O719" s="58" t="n"/>
      <c r="P719" s="58" t="n"/>
      <c r="Q719" s="58" t="n"/>
      <c r="R719" s="58" t="n">
        <v>499184.15</v>
      </c>
      <c r="S719" s="58" t="n">
        <v>62398.02</v>
      </c>
      <c r="T719" s="58" t="n">
        <v>121513.9</v>
      </c>
      <c r="U719" s="4" t="n">
        <f aca="false" ca="false" dt2D="false" dtr="false" t="normal">COUNTIF(F719:Q719, "&gt;0")</f>
        <v>1</v>
      </c>
      <c r="V719" s="4" t="n">
        <f aca="false" ca="false" dt2D="false" dtr="false" t="normal">COUNTIF(R719:T719, "&gt;0")</f>
        <v>3</v>
      </c>
      <c r="W719" s="4" t="n">
        <f aca="false" ca="false" dt2D="false" dtr="false" t="normal">+U719+V719</f>
        <v>4</v>
      </c>
    </row>
    <row customFormat="true" customHeight="true" ht="12.75" outlineLevel="0" r="720" s="0">
      <c r="A720" s="49" t="n">
        <f aca="false" ca="false" dt2D="false" dtr="false" t="normal">+A719+1</f>
        <v>691</v>
      </c>
      <c r="B720" s="49" t="n">
        <f aca="false" ca="false" dt2D="false" dtr="false" t="normal">+B719+1</f>
        <v>188</v>
      </c>
      <c r="C720" s="50" t="s">
        <v>261</v>
      </c>
      <c r="D720" s="49" t="s">
        <v>835</v>
      </c>
      <c r="E720" s="58" t="n">
        <f aca="false" ca="true" dt2D="false" dtr="false" t="normal">SUBTOTAL(9, F720:T720)</f>
        <v>6160281.520000001</v>
      </c>
      <c r="F720" s="58" t="n">
        <v>5485890.86</v>
      </c>
      <c r="G720" s="58" t="n"/>
      <c r="H720" s="58" t="n"/>
      <c r="I720" s="58" t="n"/>
      <c r="J720" s="58" t="n"/>
      <c r="K720" s="58" t="n"/>
      <c r="L720" s="58" t="n">
        <v>0</v>
      </c>
      <c r="M720" s="58" t="n"/>
      <c r="N720" s="58" t="n"/>
      <c r="O720" s="58" t="n"/>
      <c r="P720" s="58" t="n"/>
      <c r="Q720" s="58" t="n"/>
      <c r="R720" s="58" t="n">
        <v>492822.52</v>
      </c>
      <c r="S720" s="58" t="n">
        <v>61602.82</v>
      </c>
      <c r="T720" s="58" t="n">
        <v>119965.32</v>
      </c>
      <c r="U720" s="4" t="n">
        <f aca="false" ca="false" dt2D="false" dtr="false" t="normal">COUNTIF(F720:Q720, "&gt;0")</f>
        <v>1</v>
      </c>
      <c r="V720" s="4" t="n">
        <f aca="false" ca="false" dt2D="false" dtr="false" t="normal">COUNTIF(R720:T720, "&gt;0")</f>
        <v>3</v>
      </c>
      <c r="W720" s="4" t="n">
        <f aca="false" ca="false" dt2D="false" dtr="false" t="normal">+U720+V720</f>
        <v>4</v>
      </c>
    </row>
    <row customFormat="true" customHeight="true" ht="12.75" outlineLevel="0" r="721" s="0">
      <c r="A721" s="49" t="n">
        <f aca="false" ca="false" dt2D="false" dtr="false" t="normal">+A720+1</f>
        <v>692</v>
      </c>
      <c r="B721" s="49" t="n">
        <f aca="false" ca="false" dt2D="false" dtr="false" t="normal">+B720+1</f>
        <v>189</v>
      </c>
      <c r="C721" s="50" t="s">
        <v>261</v>
      </c>
      <c r="D721" s="49" t="s">
        <v>836</v>
      </c>
      <c r="E721" s="58" t="n">
        <f aca="false" ca="true" dt2D="false" dtr="false" t="normal">SUBTOTAL(9, F721:T721)</f>
        <v>16970327.923660003</v>
      </c>
      <c r="F721" s="58" t="n">
        <v>5503216.46</v>
      </c>
      <c r="G721" s="58" t="n">
        <v>3776877.88</v>
      </c>
      <c r="H721" s="58" t="n">
        <v>2862831.77</v>
      </c>
      <c r="I721" s="58" t="n">
        <v>2074277.32</v>
      </c>
      <c r="J721" s="58" t="n"/>
      <c r="K721" s="58" t="n"/>
      <c r="L721" s="58" t="n">
        <v>0</v>
      </c>
      <c r="M721" s="58" t="n"/>
      <c r="N721" s="58" t="n"/>
      <c r="O721" s="58" t="n"/>
      <c r="P721" s="58" t="n"/>
      <c r="Q721" s="58" t="n"/>
      <c r="R721" s="58" t="n">
        <v>1577138.34927</v>
      </c>
      <c r="S721" s="58" t="n">
        <v>162679.22439</v>
      </c>
      <c r="T721" s="58" t="n">
        <v>1013306.92</v>
      </c>
      <c r="U721" s="4" t="n">
        <f aca="false" ca="false" dt2D="false" dtr="false" t="normal">COUNTIF(F721:Q721, "&gt;0")</f>
        <v>4</v>
      </c>
      <c r="V721" s="4" t="n">
        <f aca="false" ca="false" dt2D="false" dtr="false" t="normal">COUNTIF(R721:T721, "&gt;0")</f>
        <v>3</v>
      </c>
      <c r="W721" s="4" t="n">
        <f aca="false" ca="false" dt2D="false" dtr="false" t="normal">+U721+V721</f>
        <v>7</v>
      </c>
    </row>
    <row customFormat="true" customHeight="true" ht="12.75" outlineLevel="0" r="722" s="0">
      <c r="A722" s="49" t="n">
        <f aca="false" ca="false" dt2D="false" dtr="false" t="normal">+A721+1</f>
        <v>693</v>
      </c>
      <c r="B722" s="49" t="n">
        <f aca="false" ca="false" dt2D="false" dtr="false" t="normal">+B721+1</f>
        <v>190</v>
      </c>
      <c r="C722" s="50" t="s">
        <v>261</v>
      </c>
      <c r="D722" s="49" t="s">
        <v>837</v>
      </c>
      <c r="E722" s="58" t="n">
        <f aca="false" ca="true" dt2D="false" dtr="false" t="normal">SUBTOTAL(9, F722:T722)</f>
        <v>6262191.13</v>
      </c>
      <c r="F722" s="58" t="n">
        <v>5576644.02</v>
      </c>
      <c r="G722" s="58" t="n"/>
      <c r="H722" s="58" t="n"/>
      <c r="I722" s="58" t="n"/>
      <c r="J722" s="58" t="n"/>
      <c r="K722" s="58" t="n"/>
      <c r="L722" s="58" t="n">
        <v>0</v>
      </c>
      <c r="M722" s="58" t="n"/>
      <c r="N722" s="58" t="n"/>
      <c r="O722" s="58" t="n"/>
      <c r="P722" s="58" t="n"/>
      <c r="Q722" s="58" t="n"/>
      <c r="R722" s="58" t="n">
        <v>500975.29</v>
      </c>
      <c r="S722" s="58" t="n">
        <v>62621.91</v>
      </c>
      <c r="T722" s="58" t="n">
        <v>121949.91</v>
      </c>
      <c r="U722" s="4" t="n">
        <f aca="false" ca="false" dt2D="false" dtr="false" t="normal">COUNTIF(F722:Q722, "&gt;0")</f>
        <v>1</v>
      </c>
      <c r="V722" s="4" t="n">
        <f aca="false" ca="false" dt2D="false" dtr="false" t="normal">COUNTIF(R722:T722, "&gt;0")</f>
        <v>3</v>
      </c>
      <c r="W722" s="4" t="n">
        <f aca="false" ca="false" dt2D="false" dtr="false" t="normal">+U722+V722</f>
        <v>4</v>
      </c>
    </row>
    <row customFormat="true" customHeight="true" ht="12.75" outlineLevel="0" r="723" s="0">
      <c r="A723" s="49" t="n">
        <f aca="false" ca="false" dt2D="false" dtr="false" t="normal">+A722+1</f>
        <v>694</v>
      </c>
      <c r="B723" s="49" t="n">
        <f aca="false" ca="false" dt2D="false" dtr="false" t="normal">+B722+1</f>
        <v>191</v>
      </c>
      <c r="C723" s="50" t="s">
        <v>261</v>
      </c>
      <c r="D723" s="49" t="s">
        <v>838</v>
      </c>
      <c r="E723" s="58" t="n">
        <f aca="false" ca="true" dt2D="false" dtr="false" t="normal">SUBTOTAL(9, F723:T723)</f>
        <v>7931009.21</v>
      </c>
      <c r="F723" s="58" t="n">
        <v>7062769.91</v>
      </c>
      <c r="G723" s="58" t="n"/>
      <c r="H723" s="58" t="n"/>
      <c r="I723" s="58" t="n"/>
      <c r="J723" s="58" t="n"/>
      <c r="K723" s="58" t="n"/>
      <c r="L723" s="58" t="n">
        <v>0</v>
      </c>
      <c r="M723" s="58" t="n"/>
      <c r="N723" s="58" t="n"/>
      <c r="O723" s="58" t="n"/>
      <c r="P723" s="58" t="n"/>
      <c r="Q723" s="58" t="n"/>
      <c r="R723" s="58" t="n">
        <v>634480.74</v>
      </c>
      <c r="S723" s="58" t="n">
        <v>79310.09</v>
      </c>
      <c r="T723" s="58" t="n">
        <v>154448.47</v>
      </c>
      <c r="U723" s="4" t="n">
        <f aca="false" ca="false" dt2D="false" dtr="false" t="normal">COUNTIF(F723:Q723, "&gt;0")</f>
        <v>1</v>
      </c>
      <c r="V723" s="4" t="n">
        <f aca="false" ca="false" dt2D="false" dtr="false" t="normal">COUNTIF(R723:T723, "&gt;0")</f>
        <v>3</v>
      </c>
      <c r="W723" s="4" t="n">
        <f aca="false" ca="false" dt2D="false" dtr="false" t="normal">+U723+V723</f>
        <v>4</v>
      </c>
    </row>
    <row customFormat="true" customHeight="true" ht="12.75" outlineLevel="0" r="724" s="0">
      <c r="A724" s="49" t="n">
        <f aca="false" ca="false" dt2D="false" dtr="false" t="normal">+A723+1</f>
        <v>695</v>
      </c>
      <c r="B724" s="49" t="n">
        <f aca="false" ca="false" dt2D="false" dtr="false" t="normal">+B723+1</f>
        <v>192</v>
      </c>
      <c r="C724" s="50" t="s">
        <v>261</v>
      </c>
      <c r="D724" s="49" t="s">
        <v>839</v>
      </c>
      <c r="E724" s="58" t="n">
        <f aca="false" ca="true" dt2D="false" dtr="false" t="normal">SUBTOTAL(9, F724:T724)</f>
        <v>10618427.07</v>
      </c>
      <c r="F724" s="58" t="n"/>
      <c r="G724" s="58" t="n"/>
      <c r="H724" s="58" t="n"/>
      <c r="I724" s="58" t="n">
        <v>6524441.3</v>
      </c>
      <c r="J724" s="58" t="n"/>
      <c r="K724" s="58" t="n"/>
      <c r="L724" s="58" t="n">
        <v>0</v>
      </c>
      <c r="M724" s="58" t="n"/>
      <c r="N724" s="58" t="n"/>
      <c r="O724" s="58" t="n"/>
      <c r="P724" s="58" t="n"/>
      <c r="Q724" s="58" t="n"/>
      <c r="R724" s="58" t="n">
        <v>3228706.24</v>
      </c>
      <c r="S724" s="58" t="n">
        <v>299613.24</v>
      </c>
      <c r="T724" s="58" t="n">
        <v>565666.29</v>
      </c>
      <c r="U724" s="4" t="n">
        <f aca="false" ca="false" dt2D="false" dtr="false" t="normal">COUNTIF(F724:Q724, "&gt;0")</f>
        <v>1</v>
      </c>
      <c r="V724" s="4" t="n">
        <f aca="false" ca="false" dt2D="false" dtr="false" t="normal">COUNTIF(R724:T724, "&gt;0")</f>
        <v>3</v>
      </c>
      <c r="W724" s="4" t="n">
        <f aca="false" ca="false" dt2D="false" dtr="false" t="normal">+U724+V724</f>
        <v>4</v>
      </c>
    </row>
    <row customFormat="true" customHeight="true" ht="12.75" outlineLevel="0" r="725" s="0">
      <c r="A725" s="49" t="n">
        <f aca="false" ca="false" dt2D="false" dtr="false" t="normal">+A724+1</f>
        <v>696</v>
      </c>
      <c r="B725" s="49" t="n">
        <f aca="false" ca="false" dt2D="false" dtr="false" t="normal">+B724+1</f>
        <v>193</v>
      </c>
      <c r="C725" s="50" t="s">
        <v>261</v>
      </c>
      <c r="D725" s="49" t="s">
        <v>840</v>
      </c>
      <c r="E725" s="58" t="n">
        <f aca="false" ca="true" dt2D="false" dtr="false" t="normal">SUBTOTAL(9, F725:T725)</f>
        <v>10660301.189860001</v>
      </c>
      <c r="F725" s="58" t="n"/>
      <c r="G725" s="58" t="n">
        <v>3010611.52</v>
      </c>
      <c r="H725" s="58" t="n">
        <v>3221585.29</v>
      </c>
      <c r="I725" s="58" t="n">
        <v>2426631.93</v>
      </c>
      <c r="J725" s="58" t="n"/>
      <c r="K725" s="58" t="n"/>
      <c r="L725" s="58" t="n">
        <v>0</v>
      </c>
      <c r="M725" s="58" t="n"/>
      <c r="N725" s="58" t="n"/>
      <c r="O725" s="58" t="n"/>
      <c r="P725" s="58" t="n"/>
      <c r="Q725" s="58" t="n"/>
      <c r="R725" s="58" t="n">
        <v>1086784.47934</v>
      </c>
      <c r="S725" s="58" t="n">
        <v>100028.34052</v>
      </c>
      <c r="T725" s="58" t="n">
        <v>814659.63</v>
      </c>
      <c r="U725" s="4" t="n">
        <f aca="false" ca="false" dt2D="false" dtr="false" t="normal">COUNTIF(F725:Q725, "&gt;0")</f>
        <v>3</v>
      </c>
      <c r="V725" s="4" t="n">
        <f aca="false" ca="false" dt2D="false" dtr="false" t="normal">COUNTIF(R725:T725, "&gt;0")</f>
        <v>3</v>
      </c>
      <c r="W725" s="4" t="n">
        <f aca="false" ca="false" dt2D="false" dtr="false" t="normal">+U725+V725</f>
        <v>6</v>
      </c>
    </row>
    <row customFormat="true" customHeight="true" ht="12.75" outlineLevel="0" r="726" s="0">
      <c r="A726" s="49" t="n">
        <f aca="false" ca="false" dt2D="false" dtr="false" t="normal">+A725+1</f>
        <v>697</v>
      </c>
      <c r="B726" s="49" t="n">
        <f aca="false" ca="false" dt2D="false" dtr="false" t="normal">+B725+1</f>
        <v>194</v>
      </c>
      <c r="C726" s="50" t="s">
        <v>261</v>
      </c>
      <c r="D726" s="49" t="s">
        <v>841</v>
      </c>
      <c r="E726" s="58" t="n">
        <f aca="false" ca="true" dt2D="false" dtr="false" t="normal">SUBTOTAL(9, F726:T726)</f>
        <v>7039757.760000001</v>
      </c>
      <c r="F726" s="58" t="n"/>
      <c r="G726" s="58" t="n">
        <v>6131305.17</v>
      </c>
      <c r="H726" s="58" t="n"/>
      <c r="I726" s="58" t="n"/>
      <c r="J726" s="58" t="n"/>
      <c r="K726" s="58" t="n"/>
      <c r="L726" s="58" t="n">
        <v>0</v>
      </c>
      <c r="M726" s="58" t="n"/>
      <c r="N726" s="58" t="n"/>
      <c r="O726" s="58" t="n"/>
      <c r="P726" s="58" t="n"/>
      <c r="Q726" s="58" t="n"/>
      <c r="R726" s="58" t="n">
        <v>703975.78</v>
      </c>
      <c r="S726" s="58" t="n">
        <v>70397.58</v>
      </c>
      <c r="T726" s="58" t="n">
        <v>134079.23</v>
      </c>
      <c r="U726" s="4" t="n">
        <f aca="false" ca="false" dt2D="false" dtr="false" t="normal">COUNTIF(F726:Q726, "&gt;0")</f>
        <v>1</v>
      </c>
      <c r="V726" s="4" t="n">
        <f aca="false" ca="false" dt2D="false" dtr="false" t="normal">COUNTIF(R726:T726, "&gt;0")</f>
        <v>3</v>
      </c>
      <c r="W726" s="4" t="n">
        <f aca="false" ca="false" dt2D="false" dtr="false" t="normal">+U726+V726</f>
        <v>4</v>
      </c>
    </row>
    <row customFormat="true" customHeight="true" ht="12.75" outlineLevel="0" r="727" s="0">
      <c r="A727" s="49" t="n">
        <f aca="false" ca="false" dt2D="false" dtr="false" t="normal">+A726+1</f>
        <v>698</v>
      </c>
      <c r="B727" s="49" t="n">
        <f aca="false" ca="false" dt2D="false" dtr="false" t="normal">+B726+1</f>
        <v>195</v>
      </c>
      <c r="C727" s="50" t="s">
        <v>842</v>
      </c>
      <c r="D727" s="49" t="s">
        <v>843</v>
      </c>
      <c r="E727" s="58" t="n">
        <f aca="false" ca="true" dt2D="false" dtr="false" t="normal">SUBTOTAL(9, F727:T727)</f>
        <v>28816933.013756864</v>
      </c>
      <c r="F727" s="58" t="n">
        <v>25825729.29</v>
      </c>
      <c r="G727" s="58" t="n"/>
      <c r="H727" s="58" t="n"/>
      <c r="I727" s="58" t="n"/>
      <c r="J727" s="58" t="n"/>
      <c r="K727" s="58" t="n"/>
      <c r="L727" s="58" t="n">
        <v>0</v>
      </c>
      <c r="M727" s="58" t="n"/>
      <c r="N727" s="58" t="n"/>
      <c r="O727" s="58" t="n"/>
      <c r="P727" s="58" t="n"/>
      <c r="Q727" s="58" t="n"/>
      <c r="R727" s="58" t="n">
        <v>2185873.33888</v>
      </c>
      <c r="S727" s="58" t="n">
        <v>273234.16736</v>
      </c>
      <c r="T727" s="58" t="n">
        <v>532096.217516864</v>
      </c>
      <c r="U727" s="4" t="n">
        <f aca="false" ca="false" dt2D="false" dtr="false" t="normal">COUNTIF(F727:Q727, "&gt;0")</f>
        <v>1</v>
      </c>
      <c r="V727" s="4" t="n">
        <f aca="false" ca="false" dt2D="false" dtr="false" t="normal">COUNTIF(R727:T727, "&gt;0")</f>
        <v>3</v>
      </c>
      <c r="W727" s="4" t="n">
        <f aca="false" ca="false" dt2D="false" dtr="false" t="normal">+U727+V727</f>
        <v>4</v>
      </c>
    </row>
    <row customFormat="true" customHeight="true" ht="12.75" outlineLevel="0" r="728" s="0">
      <c r="A728" s="49" t="n">
        <f aca="false" ca="false" dt2D="false" dtr="false" t="normal">+A727+1</f>
        <v>699</v>
      </c>
      <c r="B728" s="49" t="n">
        <f aca="false" ca="false" dt2D="false" dtr="false" t="normal">+B727+1</f>
        <v>196</v>
      </c>
      <c r="C728" s="50" t="s">
        <v>844</v>
      </c>
      <c r="D728" s="49" t="s">
        <v>845</v>
      </c>
      <c r="E728" s="58" t="n">
        <f aca="false" ca="true" dt2D="false" dtr="false" t="normal">SUBTOTAL(9, F728:T728)</f>
        <v>8667297</v>
      </c>
      <c r="F728" s="58" t="n">
        <v>5320123.36</v>
      </c>
      <c r="G728" s="58" t="n">
        <v>2345619.42</v>
      </c>
      <c r="H728" s="58" t="n"/>
      <c r="I728" s="58" t="n"/>
      <c r="J728" s="58" t="n"/>
      <c r="K728" s="58" t="n"/>
      <c r="L728" s="58" t="n">
        <v>0</v>
      </c>
      <c r="M728" s="58" t="n"/>
      <c r="N728" s="58" t="n"/>
      <c r="O728" s="58" t="n"/>
      <c r="P728" s="58" t="n"/>
      <c r="Q728" s="58" t="n"/>
      <c r="R728" s="58" t="n">
        <v>747246.98</v>
      </c>
      <c r="S728" s="58" t="n">
        <v>86672.97</v>
      </c>
      <c r="T728" s="58" t="n">
        <v>167634.27</v>
      </c>
      <c r="U728" s="4" t="n">
        <f aca="false" ca="false" dt2D="false" dtr="false" t="normal">COUNTIF(F728:Q728, "&gt;0")</f>
        <v>2</v>
      </c>
      <c r="V728" s="4" t="n">
        <f aca="false" ca="false" dt2D="false" dtr="false" t="normal">COUNTIF(R728:T728, "&gt;0")</f>
        <v>3</v>
      </c>
      <c r="W728" s="4" t="n">
        <f aca="false" ca="false" dt2D="false" dtr="false" t="normal">+U728+V728</f>
        <v>5</v>
      </c>
    </row>
    <row customFormat="true" customHeight="true" ht="12.75" outlineLevel="0" r="729" s="0">
      <c r="A729" s="49" t="s">
        <v>436</v>
      </c>
      <c r="B729" s="49" t="n">
        <f aca="false" ca="false" dt2D="false" dtr="false" t="normal">+B728+1</f>
        <v>197</v>
      </c>
      <c r="C729" s="50" t="s">
        <v>279</v>
      </c>
      <c r="D729" s="49" t="s">
        <v>280</v>
      </c>
      <c r="E729" s="58" t="n">
        <f aca="false" ca="true" dt2D="false" dtr="false" t="normal">SUBTOTAL(9, F729:T729)</f>
        <v>3771114.2900000005</v>
      </c>
      <c r="F729" s="58" t="n"/>
      <c r="G729" s="58" t="n">
        <v>3284467.08</v>
      </c>
      <c r="H729" s="58" t="n"/>
      <c r="I729" s="58" t="n"/>
      <c r="J729" s="58" t="n"/>
      <c r="K729" s="58" t="n"/>
      <c r="L729" s="58" t="n">
        <v>0</v>
      </c>
      <c r="M729" s="58" t="n"/>
      <c r="N729" s="58" t="n"/>
      <c r="O729" s="58" t="n"/>
      <c r="P729" s="58" t="n"/>
      <c r="Q729" s="58" t="n"/>
      <c r="R729" s="58" t="n">
        <v>377111.43</v>
      </c>
      <c r="S729" s="58" t="n">
        <v>37711.14</v>
      </c>
      <c r="T729" s="58" t="n">
        <v>71824.64</v>
      </c>
      <c r="U729" s="4" t="n">
        <f aca="false" ca="false" dt2D="false" dtr="false" t="normal">COUNTIF(F729:Q729, "&gt;0")</f>
        <v>1</v>
      </c>
      <c r="V729" s="4" t="n">
        <f aca="false" ca="false" dt2D="false" dtr="false" t="normal">COUNTIF(R729:T729, "&gt;0")</f>
        <v>3</v>
      </c>
      <c r="W729" s="4" t="n">
        <f aca="false" ca="false" dt2D="false" dtr="false" t="normal">+U729+V729</f>
        <v>4</v>
      </c>
    </row>
    <row customFormat="true" customHeight="true" ht="12.75" outlineLevel="0" r="730" s="0">
      <c r="A730" s="49" t="n">
        <f aca="false" ca="false" dt2D="false" dtr="false" t="normal">+A728+1</f>
        <v>700</v>
      </c>
      <c r="B730" s="49" t="n">
        <f aca="false" ca="false" dt2D="false" dtr="false" t="normal">+B729+1</f>
        <v>198</v>
      </c>
      <c r="C730" s="50" t="s">
        <v>279</v>
      </c>
      <c r="D730" s="49" t="s">
        <v>846</v>
      </c>
      <c r="E730" s="58" t="n">
        <f aca="false" ca="true" dt2D="false" dtr="false" t="normal">SUBTOTAL(9, F730:T730)</f>
        <v>4419263.81</v>
      </c>
      <c r="F730" s="58" t="n"/>
      <c r="G730" s="58" t="n">
        <v>3848975.49</v>
      </c>
      <c r="H730" s="58" t="n"/>
      <c r="I730" s="58" t="n"/>
      <c r="J730" s="58" t="n"/>
      <c r="K730" s="58" t="n"/>
      <c r="L730" s="58" t="n">
        <v>0</v>
      </c>
      <c r="M730" s="58" t="n"/>
      <c r="N730" s="58" t="n"/>
      <c r="O730" s="58" t="n"/>
      <c r="P730" s="58" t="n"/>
      <c r="Q730" s="58" t="n"/>
      <c r="R730" s="58" t="n">
        <v>441926.38</v>
      </c>
      <c r="S730" s="58" t="n">
        <v>44192.64</v>
      </c>
      <c r="T730" s="58" t="n">
        <v>84169.3</v>
      </c>
      <c r="U730" s="4" t="n">
        <f aca="false" ca="false" dt2D="false" dtr="false" t="normal">COUNTIF(F730:Q730, "&gt;0")</f>
        <v>1</v>
      </c>
      <c r="V730" s="4" t="n">
        <f aca="false" ca="false" dt2D="false" dtr="false" t="normal">COUNTIF(R730:T730, "&gt;0")</f>
        <v>3</v>
      </c>
      <c r="W730" s="4" t="n">
        <f aca="false" ca="false" dt2D="false" dtr="false" t="normal">+U730+V730</f>
        <v>4</v>
      </c>
    </row>
    <row customFormat="true" customHeight="true" ht="12.75" outlineLevel="0" r="731" s="0">
      <c r="A731" s="49" t="n">
        <f aca="false" ca="false" dt2D="false" dtr="false" t="normal">+A730+1</f>
        <v>701</v>
      </c>
      <c r="B731" s="49" t="n">
        <f aca="false" ca="false" dt2D="false" dtr="false" t="normal">+B730+1</f>
        <v>199</v>
      </c>
      <c r="C731" s="50" t="s">
        <v>279</v>
      </c>
      <c r="D731" s="49" t="s">
        <v>847</v>
      </c>
      <c r="E731" s="58" t="n">
        <f aca="false" ca="true" dt2D="false" dtr="false" t="normal">SUBTOTAL(9, F731:T731)</f>
        <v>27998515.340000004</v>
      </c>
      <c r="F731" s="58" t="n">
        <v>14861989.13</v>
      </c>
      <c r="G731" s="58" t="n">
        <v>6552586.82</v>
      </c>
      <c r="H731" s="58" t="n"/>
      <c r="I731" s="58" t="n"/>
      <c r="J731" s="58" t="n"/>
      <c r="K731" s="58" t="n"/>
      <c r="L731" s="58" t="n">
        <v>0</v>
      </c>
      <c r="M731" s="58" t="n"/>
      <c r="N731" s="58" t="n"/>
      <c r="O731" s="58" t="n"/>
      <c r="P731" s="58" t="n"/>
      <c r="Q731" s="58" t="n"/>
      <c r="R731" s="58" t="n">
        <v>4944626.69</v>
      </c>
      <c r="S731" s="58" t="n">
        <v>559586.9</v>
      </c>
      <c r="T731" s="58" t="n">
        <v>1079725.8</v>
      </c>
      <c r="U731" s="4" t="n">
        <f aca="false" ca="false" dt2D="false" dtr="false" t="normal">COUNTIF(F731:Q731, "&gt;0")</f>
        <v>2</v>
      </c>
      <c r="V731" s="4" t="n">
        <f aca="false" ca="false" dt2D="false" dtr="false" t="normal">COUNTIF(R731:T731, "&gt;0")</f>
        <v>3</v>
      </c>
      <c r="W731" s="4" t="n">
        <f aca="false" ca="false" dt2D="false" dtr="false" t="normal">+U731+V731</f>
        <v>5</v>
      </c>
    </row>
    <row customFormat="true" customHeight="true" ht="12.75" outlineLevel="0" r="732" s="0">
      <c r="A732" s="49" t="n">
        <f aca="false" ca="false" dt2D="false" dtr="false" t="normal">+A731+1</f>
        <v>702</v>
      </c>
      <c r="B732" s="49" t="n">
        <f aca="false" ca="false" dt2D="false" dtr="false" t="normal">+B731+1</f>
        <v>200</v>
      </c>
      <c r="C732" s="50" t="s">
        <v>279</v>
      </c>
      <c r="D732" s="49" t="s">
        <v>848</v>
      </c>
      <c r="E732" s="58" t="n">
        <f aca="false" ca="true" dt2D="false" dtr="false" t="normal">SUBTOTAL(9, F732:T732)</f>
        <v>16870714.17</v>
      </c>
      <c r="F732" s="58" t="n">
        <v>9752119.49</v>
      </c>
      <c r="G732" s="58" t="n"/>
      <c r="H732" s="58" t="n">
        <v>4600973.92</v>
      </c>
      <c r="I732" s="58" t="n"/>
      <c r="J732" s="58" t="n"/>
      <c r="K732" s="58" t="n"/>
      <c r="L732" s="58" t="n">
        <v>0</v>
      </c>
      <c r="M732" s="58" t="n"/>
      <c r="N732" s="58" t="n"/>
      <c r="O732" s="58" t="n"/>
      <c r="P732" s="58" t="n"/>
      <c r="Q732" s="58" t="n"/>
      <c r="R732" s="58" t="n">
        <v>1898018.84</v>
      </c>
      <c r="S732" s="58" t="n">
        <v>211703.82</v>
      </c>
      <c r="T732" s="58" t="n">
        <v>407898.1</v>
      </c>
      <c r="U732" s="4" t="n">
        <f aca="false" ca="false" dt2D="false" dtr="false" t="normal">COUNTIF(F732:Q732, "&gt;0")</f>
        <v>2</v>
      </c>
      <c r="V732" s="4" t="n">
        <f aca="false" ca="false" dt2D="false" dtr="false" t="normal">COUNTIF(R732:T732, "&gt;0")</f>
        <v>3</v>
      </c>
      <c r="W732" s="4" t="n">
        <f aca="false" ca="false" dt2D="false" dtr="false" t="normal">+U732+V732</f>
        <v>5</v>
      </c>
    </row>
    <row customFormat="true" customHeight="true" ht="12.75" outlineLevel="0" r="733" s="0">
      <c r="A733" s="49" t="n">
        <f aca="false" ca="false" dt2D="false" dtr="false" t="normal">+A732+1</f>
        <v>703</v>
      </c>
      <c r="B733" s="49" t="n">
        <f aca="false" ca="false" dt2D="false" dtr="false" t="normal">+B732+1</f>
        <v>201</v>
      </c>
      <c r="C733" s="50" t="s">
        <v>281</v>
      </c>
      <c r="D733" s="49" t="s">
        <v>849</v>
      </c>
      <c r="E733" s="58" t="n">
        <f aca="false" ca="true" dt2D="false" dtr="false" t="normal">SUBTOTAL(9, F733:T733)</f>
        <v>44183579.260000005</v>
      </c>
      <c r="F733" s="58" t="n"/>
      <c r="G733" s="58" t="n"/>
      <c r="H733" s="58" t="n"/>
      <c r="I733" s="58" t="n"/>
      <c r="J733" s="58" t="n"/>
      <c r="K733" s="58" t="n"/>
      <c r="L733" s="58" t="n">
        <v>0</v>
      </c>
      <c r="M733" s="58" t="n"/>
      <c r="N733" s="58" t="n">
        <v>38914245.6</v>
      </c>
      <c r="O733" s="58" t="n"/>
      <c r="P733" s="58" t="n"/>
      <c r="Q733" s="58" t="n"/>
      <c r="R733" s="58" t="n">
        <v>3976522.13</v>
      </c>
      <c r="S733" s="58" t="n">
        <v>441835.79</v>
      </c>
      <c r="T733" s="58" t="n">
        <v>850975.74</v>
      </c>
      <c r="U733" s="4" t="n">
        <f aca="false" ca="false" dt2D="false" dtr="false" t="normal">COUNTIF(F733:Q733, "&gt;0")</f>
        <v>1</v>
      </c>
      <c r="V733" s="4" t="n">
        <f aca="false" ca="false" dt2D="false" dtr="false" t="normal">COUNTIF(R733:T733, "&gt;0")</f>
        <v>3</v>
      </c>
      <c r="W733" s="4" t="n">
        <f aca="false" ca="false" dt2D="false" dtr="false" t="normal">+U733+V733</f>
        <v>4</v>
      </c>
    </row>
    <row customFormat="true" customHeight="true" ht="12.75" outlineLevel="0" r="734" s="0">
      <c r="A734" s="49" t="n">
        <f aca="false" ca="false" dt2D="false" dtr="false" t="normal">+A733+1</f>
        <v>704</v>
      </c>
      <c r="B734" s="49" t="n">
        <f aca="false" ca="false" dt2D="false" dtr="false" t="normal">+B733+1</f>
        <v>202</v>
      </c>
      <c r="C734" s="50" t="s">
        <v>638</v>
      </c>
      <c r="D734" s="49" t="s">
        <v>850</v>
      </c>
      <c r="E734" s="58" t="n">
        <f aca="false" ca="true" dt2D="false" dtr="false" t="normal">SUBTOTAL(9, F734:T734)</f>
        <v>940363.1300000001</v>
      </c>
      <c r="F734" s="58" t="n"/>
      <c r="G734" s="58" t="n"/>
      <c r="H734" s="58" t="n"/>
      <c r="I734" s="58" t="n"/>
      <c r="J734" s="58" t="n">
        <v>634965.16</v>
      </c>
      <c r="K734" s="58" t="n"/>
      <c r="L734" s="58" t="n">
        <v>0</v>
      </c>
      <c r="M734" s="58" t="n"/>
      <c r="N734" s="58" t="n"/>
      <c r="O734" s="58" t="n"/>
      <c r="P734" s="58" t="n"/>
      <c r="Q734" s="58" t="n"/>
      <c r="R734" s="58" t="n">
        <v>282108.94</v>
      </c>
      <c r="S734" s="58" t="n">
        <v>9403.63</v>
      </c>
      <c r="T734" s="58" t="n">
        <v>13885.4</v>
      </c>
      <c r="U734" s="4" t="n">
        <f aca="false" ca="false" dt2D="false" dtr="false" t="normal">COUNTIF(F734:Q734, "&gt;0")</f>
        <v>1</v>
      </c>
      <c r="V734" s="4" t="n">
        <f aca="false" ca="false" dt2D="false" dtr="false" t="normal">COUNTIF(R734:T734, "&gt;0")</f>
        <v>3</v>
      </c>
      <c r="W734" s="4" t="n">
        <f aca="false" ca="false" dt2D="false" dtr="false" t="normal">+U734+V734</f>
        <v>4</v>
      </c>
    </row>
    <row customFormat="true" customHeight="true" ht="12.75" outlineLevel="0" r="735" s="0">
      <c r="A735" s="49" t="s">
        <v>436</v>
      </c>
      <c r="B735" s="49" t="n">
        <f aca="false" ca="false" dt2D="false" dtr="false" t="normal">+B734+1</f>
        <v>203</v>
      </c>
      <c r="C735" s="50" t="s">
        <v>287</v>
      </c>
      <c r="D735" s="49" t="s">
        <v>288</v>
      </c>
      <c r="E735" s="58" t="n">
        <f aca="false" ca="true" dt2D="false" dtr="false" t="normal">SUBTOTAL(9, F735:T735)</f>
        <v>4334774.376803005</v>
      </c>
      <c r="F735" s="58" t="n">
        <v>3908013.03</v>
      </c>
      <c r="G735" s="58" t="n"/>
      <c r="H735" s="58" t="n"/>
      <c r="I735" s="58" t="n"/>
      <c r="J735" s="58" t="n"/>
      <c r="K735" s="58" t="n"/>
      <c r="L735" s="58" t="n">
        <v>0</v>
      </c>
      <c r="M735" s="58" t="n"/>
      <c r="N735" s="58" t="n"/>
      <c r="O735" s="58" t="n"/>
      <c r="P735" s="58" t="n"/>
      <c r="Q735" s="58" t="n"/>
      <c r="R735" s="58" t="n">
        <v>311863.16152</v>
      </c>
      <c r="S735" s="58" t="n">
        <v>38982.89519</v>
      </c>
      <c r="T735" s="58" t="n">
        <v>75915.290093006</v>
      </c>
      <c r="U735" s="4" t="n">
        <f aca="false" ca="false" dt2D="false" dtr="false" t="normal">COUNTIF(F735:Q735, "&gt;0")</f>
        <v>1</v>
      </c>
      <c r="V735" s="4" t="n">
        <f aca="false" ca="false" dt2D="false" dtr="false" t="normal">COUNTIF(R735:T735, "&gt;0")</f>
        <v>3</v>
      </c>
      <c r="W735" s="4" t="n">
        <f aca="false" ca="false" dt2D="false" dtr="false" t="normal">+U735+V735</f>
        <v>4</v>
      </c>
    </row>
    <row customFormat="true" customHeight="true" ht="12.75" outlineLevel="0" r="736" s="0">
      <c r="A736" s="49" t="n">
        <f aca="false" ca="false" dt2D="false" dtr="false" t="normal">+A734+1</f>
        <v>705</v>
      </c>
      <c r="B736" s="49" t="n">
        <f aca="false" ca="false" dt2D="false" dtr="false" t="normal">+B735+1</f>
        <v>204</v>
      </c>
      <c r="C736" s="50" t="s">
        <v>287</v>
      </c>
      <c r="D736" s="49" t="s">
        <v>851</v>
      </c>
      <c r="E736" s="58" t="n">
        <f aca="false" ca="true" dt2D="false" dtr="false" t="normal">SUBTOTAL(9, F736:T736)</f>
        <v>8619276.98</v>
      </c>
      <c r="F736" s="58" t="n"/>
      <c r="G736" s="58" t="n"/>
      <c r="H736" s="58" t="n">
        <v>2974208.87</v>
      </c>
      <c r="I736" s="58" t="n">
        <v>2301963.29</v>
      </c>
      <c r="J736" s="58" t="n"/>
      <c r="K736" s="58" t="n"/>
      <c r="L736" s="58" t="n">
        <v>0</v>
      </c>
      <c r="M736" s="58" t="n"/>
      <c r="N736" s="58" t="n"/>
      <c r="O736" s="58" t="n"/>
      <c r="P736" s="58" t="n"/>
      <c r="Q736" s="58" t="n"/>
      <c r="R736" s="58" t="n">
        <v>2560426.32</v>
      </c>
      <c r="S736" s="58" t="n">
        <v>268540.89</v>
      </c>
      <c r="T736" s="58" t="n">
        <v>514137.61</v>
      </c>
      <c r="U736" s="4" t="n">
        <f aca="false" ca="false" dt2D="false" dtr="false" t="normal">COUNTIF(F736:Q736, "&gt;0")</f>
        <v>2</v>
      </c>
      <c r="V736" s="4" t="n">
        <f aca="false" ca="false" dt2D="false" dtr="false" t="normal">COUNTIF(R736:T736, "&gt;0")</f>
        <v>3</v>
      </c>
      <c r="W736" s="4" t="n">
        <f aca="false" ca="false" dt2D="false" dtr="false" t="normal">+U736+V736</f>
        <v>5</v>
      </c>
    </row>
    <row customFormat="true" customHeight="true" ht="12.75" outlineLevel="0" r="737" s="0">
      <c r="A737" s="49" t="n">
        <f aca="false" ca="false" dt2D="false" dtr="false" t="normal">+A736+1</f>
        <v>706</v>
      </c>
      <c r="B737" s="49" t="n">
        <f aca="false" ca="false" dt2D="false" dtr="false" t="normal">+B736+1</f>
        <v>205</v>
      </c>
      <c r="C737" s="50" t="s">
        <v>287</v>
      </c>
      <c r="D737" s="49" t="s">
        <v>852</v>
      </c>
      <c r="E737" s="58" t="n">
        <f aca="false" ca="true" dt2D="false" dtr="false" t="normal">SUBTOTAL(9, F737:T737)</f>
        <v>9426674</v>
      </c>
      <c r="F737" s="58" t="n"/>
      <c r="G737" s="58" t="n"/>
      <c r="H737" s="58" t="n">
        <v>2461040.02</v>
      </c>
      <c r="I737" s="58" t="n">
        <v>1904783.43</v>
      </c>
      <c r="J737" s="58" t="n"/>
      <c r="K737" s="58" t="n"/>
      <c r="L737" s="58" t="n">
        <v>0</v>
      </c>
      <c r="M737" s="58" t="n"/>
      <c r="N737" s="58" t="n"/>
      <c r="O737" s="58" t="n"/>
      <c r="P737" s="58" t="n"/>
      <c r="Q737" s="58" t="n"/>
      <c r="R737" s="58" t="n">
        <v>3896748.89</v>
      </c>
      <c r="S737" s="58" t="n">
        <v>400016.7</v>
      </c>
      <c r="T737" s="58" t="n">
        <v>764084.96</v>
      </c>
      <c r="U737" s="4" t="n">
        <f aca="false" ca="false" dt2D="false" dtr="false" t="normal">COUNTIF(F737:Q737, "&gt;0")</f>
        <v>2</v>
      </c>
      <c r="V737" s="4" t="n">
        <f aca="false" ca="false" dt2D="false" dtr="false" t="normal">COUNTIF(R737:T737, "&gt;0")</f>
        <v>3</v>
      </c>
      <c r="W737" s="4" t="n">
        <f aca="false" ca="false" dt2D="false" dtr="false" t="normal">+U737+V737</f>
        <v>5</v>
      </c>
    </row>
    <row customFormat="true" customHeight="true" ht="12.75" outlineLevel="0" r="738" s="0">
      <c r="A738" s="49" t="n">
        <f aca="false" ca="false" dt2D="false" dtr="false" t="normal">+A737+1</f>
        <v>707</v>
      </c>
      <c r="B738" s="49" t="n">
        <f aca="false" ca="false" dt2D="false" dtr="false" t="normal">+B737+1</f>
        <v>206</v>
      </c>
      <c r="C738" s="50" t="s">
        <v>287</v>
      </c>
      <c r="D738" s="49" t="s">
        <v>853</v>
      </c>
      <c r="E738" s="58" t="n">
        <f aca="false" ca="true" dt2D="false" dtr="false" t="normal">SUBTOTAL(9, F738:T738)</f>
        <v>13139185.600000001</v>
      </c>
      <c r="F738" s="58" t="n"/>
      <c r="G738" s="58" t="n"/>
      <c r="H738" s="58" t="n">
        <v>4533870.12</v>
      </c>
      <c r="I738" s="58" t="n">
        <v>3509102.09</v>
      </c>
      <c r="J738" s="58" t="n"/>
      <c r="K738" s="58" t="n"/>
      <c r="L738" s="58" t="n">
        <v>0</v>
      </c>
      <c r="M738" s="58" t="n"/>
      <c r="N738" s="58" t="n"/>
      <c r="O738" s="58" t="n"/>
      <c r="P738" s="58" t="n"/>
      <c r="Q738" s="58" t="n"/>
      <c r="R738" s="58" t="n">
        <v>3903101.93</v>
      </c>
      <c r="S738" s="58" t="n">
        <v>409362.48</v>
      </c>
      <c r="T738" s="58" t="n">
        <v>783748.98</v>
      </c>
      <c r="U738" s="4" t="n">
        <f aca="false" ca="false" dt2D="false" dtr="false" t="normal">COUNTIF(F738:Q738, "&gt;0")</f>
        <v>2</v>
      </c>
      <c r="V738" s="4" t="n">
        <f aca="false" ca="false" dt2D="false" dtr="false" t="normal">COUNTIF(R738:T738, "&gt;0")</f>
        <v>3</v>
      </c>
      <c r="W738" s="4" t="n">
        <f aca="false" ca="false" dt2D="false" dtr="false" t="normal">+U738+V738</f>
        <v>5</v>
      </c>
    </row>
    <row customFormat="true" customHeight="true" ht="12.75" outlineLevel="0" r="739" s="0">
      <c r="A739" s="49" t="n">
        <f aca="false" ca="false" dt2D="false" dtr="false" t="normal">+A738+1</f>
        <v>708</v>
      </c>
      <c r="B739" s="49" t="n">
        <f aca="false" ca="false" dt2D="false" dtr="false" t="normal">+B738+1</f>
        <v>207</v>
      </c>
      <c r="C739" s="50" t="s">
        <v>287</v>
      </c>
      <c r="D739" s="49" t="s">
        <v>854</v>
      </c>
      <c r="E739" s="58" t="n">
        <f aca="false" ca="true" dt2D="false" dtr="false" t="normal">SUBTOTAL(9, F739:T739)</f>
        <v>10152350.920000002</v>
      </c>
      <c r="F739" s="58" t="n"/>
      <c r="G739" s="58" t="n"/>
      <c r="H739" s="58" t="n">
        <v>2650493.89</v>
      </c>
      <c r="I739" s="58" t="n">
        <v>2051415.99</v>
      </c>
      <c r="J739" s="58" t="n"/>
      <c r="K739" s="58" t="n"/>
      <c r="L739" s="58" t="n">
        <v>0</v>
      </c>
      <c r="M739" s="58" t="n"/>
      <c r="N739" s="58" t="n"/>
      <c r="O739" s="58" t="n"/>
      <c r="P739" s="58" t="n"/>
      <c r="Q739" s="58" t="n"/>
      <c r="R739" s="58" t="n">
        <v>4196725.4</v>
      </c>
      <c r="S739" s="58" t="n">
        <v>430810.48</v>
      </c>
      <c r="T739" s="58" t="n">
        <v>822905.16</v>
      </c>
      <c r="U739" s="4" t="n">
        <f aca="false" ca="false" dt2D="false" dtr="false" t="normal">COUNTIF(F739:Q739, "&gt;0")</f>
        <v>2</v>
      </c>
      <c r="V739" s="4" t="n">
        <f aca="false" ca="false" dt2D="false" dtr="false" t="normal">COUNTIF(R739:T739, "&gt;0")</f>
        <v>3</v>
      </c>
      <c r="W739" s="4" t="n">
        <f aca="false" ca="false" dt2D="false" dtr="false" t="normal">+U739+V739</f>
        <v>5</v>
      </c>
    </row>
    <row customFormat="true" customHeight="true" ht="12.75" outlineLevel="0" r="740" s="0">
      <c r="A740" s="49" t="n">
        <f aca="false" ca="false" dt2D="false" dtr="false" t="normal">+A739+1</f>
        <v>709</v>
      </c>
      <c r="B740" s="49" t="n">
        <f aca="false" ca="false" dt2D="false" dtr="false" t="normal">+B739+1</f>
        <v>208</v>
      </c>
      <c r="C740" s="50" t="s">
        <v>287</v>
      </c>
      <c r="D740" s="49" t="s">
        <v>855</v>
      </c>
      <c r="E740" s="58" t="n">
        <f aca="false" ca="true" dt2D="false" dtr="false" t="normal">SUBTOTAL(9, F740:T740)</f>
        <v>12585531.379500002</v>
      </c>
      <c r="F740" s="58" t="n"/>
      <c r="G740" s="58" t="n">
        <v>5221839.7</v>
      </c>
      <c r="H740" s="58" t="n"/>
      <c r="I740" s="58" t="n">
        <v>3438785.65</v>
      </c>
      <c r="J740" s="58" t="n"/>
      <c r="K740" s="58" t="n"/>
      <c r="L740" s="58" t="n">
        <v>0</v>
      </c>
      <c r="M740" s="58" t="n"/>
      <c r="N740" s="58" t="n"/>
      <c r="O740" s="58" t="n"/>
      <c r="P740" s="58" t="n"/>
      <c r="Q740" s="58" t="n"/>
      <c r="R740" s="58" t="n">
        <v>2226377.54556</v>
      </c>
      <c r="S740" s="58" t="n">
        <v>204902.69394</v>
      </c>
      <c r="T740" s="58" t="n">
        <v>1493625.79</v>
      </c>
      <c r="U740" s="4" t="n">
        <f aca="false" ca="false" dt2D="false" dtr="false" t="normal">COUNTIF(F740:Q740, "&gt;0")</f>
        <v>2</v>
      </c>
      <c r="V740" s="4" t="n">
        <f aca="false" ca="false" dt2D="false" dtr="false" t="normal">COUNTIF(R740:T740, "&gt;0")</f>
        <v>3</v>
      </c>
      <c r="W740" s="4" t="n">
        <f aca="false" ca="false" dt2D="false" dtr="false" t="normal">+U740+V740</f>
        <v>5</v>
      </c>
    </row>
    <row customFormat="true" customHeight="true" ht="12.75" outlineLevel="0" r="741" s="0">
      <c r="A741" s="49" t="n">
        <f aca="false" ca="false" dt2D="false" dtr="false" t="normal">+A740+1</f>
        <v>710</v>
      </c>
      <c r="B741" s="49" t="n">
        <f aca="false" ca="false" dt2D="false" dtr="false" t="normal">+B740+1</f>
        <v>209</v>
      </c>
      <c r="C741" s="50" t="s">
        <v>287</v>
      </c>
      <c r="D741" s="49" t="s">
        <v>856</v>
      </c>
      <c r="E741" s="58" t="n">
        <f aca="false" ca="true" dt2D="false" dtr="false" t="normal">SUBTOTAL(9, F741:T741)</f>
        <v>6928579.58</v>
      </c>
      <c r="F741" s="58" t="n"/>
      <c r="G741" s="58" t="n"/>
      <c r="H741" s="58" t="n">
        <v>2390808.75</v>
      </c>
      <c r="I741" s="58" t="n">
        <v>1850426.18</v>
      </c>
      <c r="J741" s="58" t="n"/>
      <c r="K741" s="58" t="n"/>
      <c r="L741" s="58" t="n">
        <v>0</v>
      </c>
      <c r="M741" s="58" t="n"/>
      <c r="N741" s="58" t="n"/>
      <c r="O741" s="58" t="n"/>
      <c r="P741" s="58" t="n"/>
      <c r="Q741" s="58" t="n"/>
      <c r="R741" s="58" t="n">
        <v>2058190.91</v>
      </c>
      <c r="S741" s="58" t="n">
        <v>215865.78</v>
      </c>
      <c r="T741" s="58" t="n">
        <v>413287.96</v>
      </c>
      <c r="U741" s="4" t="n">
        <f aca="false" ca="false" dt2D="false" dtr="false" t="normal">COUNTIF(F741:Q741, "&gt;0")</f>
        <v>2</v>
      </c>
      <c r="V741" s="4" t="n">
        <f aca="false" ca="false" dt2D="false" dtr="false" t="normal">COUNTIF(R741:T741, "&gt;0")</f>
        <v>3</v>
      </c>
      <c r="W741" s="4" t="n">
        <f aca="false" ca="false" dt2D="false" dtr="false" t="normal">+U741+V741</f>
        <v>5</v>
      </c>
    </row>
    <row customFormat="true" customHeight="true" ht="12.75" outlineLevel="0" r="742" s="0">
      <c r="A742" s="49" t="n">
        <f aca="false" ca="false" dt2D="false" dtr="false" t="normal">+A741+1</f>
        <v>711</v>
      </c>
      <c r="B742" s="49" t="n">
        <f aca="false" ca="false" dt2D="false" dtr="false" t="normal">+B741+1</f>
        <v>210</v>
      </c>
      <c r="C742" s="50" t="s">
        <v>287</v>
      </c>
      <c r="D742" s="49" t="s">
        <v>857</v>
      </c>
      <c r="E742" s="58" t="n">
        <f aca="false" ca="true" dt2D="false" dtr="false" t="normal">SUBTOTAL(9, F742:T742)</f>
        <v>5862745.844623</v>
      </c>
      <c r="F742" s="58" t="n"/>
      <c r="G742" s="58" t="n"/>
      <c r="H742" s="58" t="n">
        <v>2386917.35</v>
      </c>
      <c r="I742" s="58" t="n">
        <v>1847414.34</v>
      </c>
      <c r="J742" s="58" t="n"/>
      <c r="K742" s="58" t="n"/>
      <c r="L742" s="58" t="n">
        <v>0</v>
      </c>
      <c r="M742" s="58" t="n"/>
      <c r="N742" s="58" t="n"/>
      <c r="O742" s="58" t="n"/>
      <c r="P742" s="58" t="n"/>
      <c r="Q742" s="58" t="n"/>
      <c r="R742" s="58" t="n">
        <v>815336.380118</v>
      </c>
      <c r="S742" s="58" t="n">
        <v>72005.854505</v>
      </c>
      <c r="T742" s="58" t="n">
        <v>741071.92</v>
      </c>
      <c r="U742" s="4" t="n">
        <f aca="false" ca="false" dt2D="false" dtr="false" t="normal">COUNTIF(F742:Q742, "&gt;0")</f>
        <v>2</v>
      </c>
      <c r="V742" s="4" t="n">
        <f aca="false" ca="false" dt2D="false" dtr="false" t="normal">COUNTIF(R742:T742, "&gt;0")</f>
        <v>3</v>
      </c>
      <c r="W742" s="4" t="n">
        <f aca="false" ca="false" dt2D="false" dtr="false" t="normal">+U742+V742</f>
        <v>5</v>
      </c>
    </row>
    <row customFormat="true" customHeight="true" ht="12.75" outlineLevel="0" r="743" s="0">
      <c r="A743" s="49" t="n">
        <f aca="false" ca="false" dt2D="false" dtr="false" t="normal">+A742+1</f>
        <v>712</v>
      </c>
      <c r="B743" s="49" t="n">
        <f aca="false" ca="false" dt2D="false" dtr="false" t="normal">+B742+1</f>
        <v>211</v>
      </c>
      <c r="C743" s="50" t="s">
        <v>287</v>
      </c>
      <c r="D743" s="49" t="s">
        <v>858</v>
      </c>
      <c r="E743" s="58" t="n">
        <f aca="false" ca="true" dt2D="false" dtr="false" t="normal">SUBTOTAL(9, F743:T743)</f>
        <v>12655744.08</v>
      </c>
      <c r="F743" s="58" t="n"/>
      <c r="G743" s="58" t="n"/>
      <c r="H743" s="58" t="n">
        <v>4367051.48</v>
      </c>
      <c r="I743" s="58" t="n">
        <v>3379988.63</v>
      </c>
      <c r="J743" s="58" t="n"/>
      <c r="K743" s="58" t="n"/>
      <c r="L743" s="58" t="n">
        <v>0</v>
      </c>
      <c r="M743" s="58" t="n"/>
      <c r="N743" s="58" t="n"/>
      <c r="O743" s="58" t="n"/>
      <c r="P743" s="58" t="n"/>
      <c r="Q743" s="58" t="n"/>
      <c r="R743" s="58" t="n">
        <v>3759491.7</v>
      </c>
      <c r="S743" s="58" t="n">
        <v>394300.45</v>
      </c>
      <c r="T743" s="58" t="n">
        <v>754911.82</v>
      </c>
      <c r="U743" s="4" t="n">
        <f aca="false" ca="false" dt2D="false" dtr="false" t="normal">COUNTIF(F743:Q743, "&gt;0")</f>
        <v>2</v>
      </c>
      <c r="V743" s="4" t="n">
        <f aca="false" ca="false" dt2D="false" dtr="false" t="normal">COUNTIF(R743:T743, "&gt;0")</f>
        <v>3</v>
      </c>
      <c r="W743" s="4" t="n">
        <f aca="false" ca="false" dt2D="false" dtr="false" t="normal">+U743+V743</f>
        <v>5</v>
      </c>
    </row>
    <row customFormat="true" customHeight="true" ht="12.75" outlineLevel="0" r="744" s="0">
      <c r="A744" s="49" t="n">
        <f aca="false" ca="false" dt2D="false" dtr="false" t="normal">+A743+1</f>
        <v>713</v>
      </c>
      <c r="B744" s="49" t="n">
        <f aca="false" ca="false" dt2D="false" dtr="false" t="normal">+B743+1</f>
        <v>212</v>
      </c>
      <c r="C744" s="50" t="s">
        <v>287</v>
      </c>
      <c r="D744" s="49" t="s">
        <v>859</v>
      </c>
      <c r="E744" s="58" t="n">
        <f aca="false" ca="true" dt2D="false" dtr="false" t="normal">SUBTOTAL(9, F744:T744)</f>
        <v>6986538.64</v>
      </c>
      <c r="F744" s="58" t="n"/>
      <c r="G744" s="58" t="n"/>
      <c r="H744" s="58" t="n">
        <v>2410808.38</v>
      </c>
      <c r="I744" s="58" t="n">
        <v>1865905.4</v>
      </c>
      <c r="J744" s="58" t="n"/>
      <c r="K744" s="58" t="n"/>
      <c r="L744" s="58" t="n">
        <v>0</v>
      </c>
      <c r="M744" s="58" t="n"/>
      <c r="N744" s="58" t="n"/>
      <c r="O744" s="58" t="n"/>
      <c r="P744" s="58" t="n"/>
      <c r="Q744" s="58" t="n"/>
      <c r="R744" s="58" t="n">
        <v>2075408.12</v>
      </c>
      <c r="S744" s="58" t="n">
        <v>217671.54</v>
      </c>
      <c r="T744" s="58" t="n">
        <v>416745.2</v>
      </c>
      <c r="U744" s="4" t="n">
        <f aca="false" ca="false" dt2D="false" dtr="false" t="normal">COUNTIF(F744:Q744, "&gt;0")</f>
        <v>2</v>
      </c>
      <c r="V744" s="4" t="n">
        <f aca="false" ca="false" dt2D="false" dtr="false" t="normal">COUNTIF(R744:T744, "&gt;0")</f>
        <v>3</v>
      </c>
      <c r="W744" s="4" t="n">
        <f aca="false" ca="false" dt2D="false" dtr="false" t="normal">+U744+V744</f>
        <v>5</v>
      </c>
    </row>
    <row customFormat="true" customHeight="true" ht="12.75" outlineLevel="0" r="745" s="0">
      <c r="A745" s="49" t="n">
        <f aca="false" ca="false" dt2D="false" dtr="false" t="normal">+A744+1</f>
        <v>714</v>
      </c>
      <c r="B745" s="49" t="n">
        <f aca="false" ca="false" dt2D="false" dtr="false" t="normal">+B744+1</f>
        <v>213</v>
      </c>
      <c r="C745" s="50" t="s">
        <v>287</v>
      </c>
      <c r="D745" s="49" t="s">
        <v>860</v>
      </c>
      <c r="E745" s="58" t="n">
        <f aca="false" ca="true" dt2D="false" dtr="false" t="normal">SUBTOTAL(9, F745:T745)</f>
        <v>12207104.670325</v>
      </c>
      <c r="F745" s="58" t="n"/>
      <c r="G745" s="58" t="n">
        <v>5064827.37</v>
      </c>
      <c r="H745" s="58" t="n"/>
      <c r="I745" s="58" t="n">
        <v>3335386.89</v>
      </c>
      <c r="J745" s="58" t="n"/>
      <c r="K745" s="58" t="n"/>
      <c r="L745" s="58" t="n">
        <v>0</v>
      </c>
      <c r="M745" s="58" t="n"/>
      <c r="N745" s="58" t="n"/>
      <c r="O745" s="58" t="n"/>
      <c r="P745" s="58" t="n"/>
      <c r="Q745" s="58" t="n"/>
      <c r="R745" s="58" t="n">
        <v>2159433.951066</v>
      </c>
      <c r="S745" s="58" t="n">
        <v>198741.599259</v>
      </c>
      <c r="T745" s="58" t="n">
        <v>1448714.86</v>
      </c>
      <c r="U745" s="4" t="n">
        <f aca="false" ca="false" dt2D="false" dtr="false" t="normal">COUNTIF(F745:Q745, "&gt;0")</f>
        <v>2</v>
      </c>
      <c r="V745" s="4" t="n">
        <f aca="false" ca="false" dt2D="false" dtr="false" t="normal">COUNTIF(R745:T745, "&gt;0")</f>
        <v>3</v>
      </c>
      <c r="W745" s="4" t="n">
        <f aca="false" ca="false" dt2D="false" dtr="false" t="normal">+U745+V745</f>
        <v>5</v>
      </c>
    </row>
    <row customFormat="true" customHeight="true" ht="12.75" outlineLevel="0" r="746" s="0">
      <c r="A746" s="49" t="n">
        <f aca="false" ca="false" dt2D="false" dtr="false" t="normal">+A745+1</f>
        <v>715</v>
      </c>
      <c r="B746" s="49" t="n">
        <f aca="false" ca="false" dt2D="false" dtr="false" t="normal">+B745+1</f>
        <v>214</v>
      </c>
      <c r="C746" s="50" t="s">
        <v>287</v>
      </c>
      <c r="D746" s="50" t="s">
        <v>861</v>
      </c>
      <c r="E746" s="58" t="n">
        <f aca="false" ca="true" dt2D="false" dtr="false" t="normal">SUBTOTAL(9, F746:T746)</f>
        <v>10738474.61</v>
      </c>
      <c r="F746" s="58" t="n"/>
      <c r="G746" s="58" t="n"/>
      <c r="H746" s="58" t="n">
        <v>2803514.34</v>
      </c>
      <c r="I746" s="58" t="n">
        <v>2169849.99</v>
      </c>
      <c r="J746" s="58" t="n"/>
      <c r="K746" s="58" t="n"/>
      <c r="L746" s="58" t="n">
        <v>0</v>
      </c>
      <c r="M746" s="58" t="n"/>
      <c r="N746" s="58" t="n"/>
      <c r="O746" s="58" t="n"/>
      <c r="P746" s="58" t="n"/>
      <c r="Q746" s="58" t="n"/>
      <c r="R746" s="58" t="n">
        <v>4439014.12</v>
      </c>
      <c r="S746" s="58" t="n">
        <v>455682.38</v>
      </c>
      <c r="T746" s="58" t="n">
        <v>870413.78</v>
      </c>
      <c r="U746" s="4" t="n">
        <f aca="false" ca="false" dt2D="false" dtr="false" t="normal">COUNTIF(F746:Q746, "&gt;0")</f>
        <v>2</v>
      </c>
      <c r="V746" s="4" t="n">
        <f aca="false" ca="false" dt2D="false" dtr="false" t="normal">COUNTIF(R746:T746, "&gt;0")</f>
        <v>3</v>
      </c>
      <c r="W746" s="4" t="n">
        <f aca="false" ca="false" dt2D="false" dtr="false" t="normal">+U746+V746</f>
        <v>5</v>
      </c>
    </row>
    <row customFormat="true" customHeight="true" ht="12.75" outlineLevel="0" r="747" s="0">
      <c r="A747" s="49" t="s">
        <v>436</v>
      </c>
      <c r="B747" s="49" t="n">
        <f aca="false" ca="false" dt2D="false" dtr="false" t="normal">+B746+1</f>
        <v>215</v>
      </c>
      <c r="C747" s="50" t="s">
        <v>287</v>
      </c>
      <c r="D747" s="49" t="s">
        <v>292</v>
      </c>
      <c r="E747" s="58" t="n">
        <f aca="false" ca="true" dt2D="false" dtr="false" t="normal">SUBTOTAL(9, F747:T747)</f>
        <v>10729053.18125</v>
      </c>
      <c r="F747" s="58" t="n">
        <v>5218503.51</v>
      </c>
      <c r="G747" s="58" t="n">
        <v>2391536.26</v>
      </c>
      <c r="H747" s="58" t="n"/>
      <c r="I747" s="58" t="n">
        <v>1574920.15</v>
      </c>
      <c r="J747" s="58" t="n"/>
      <c r="K747" s="58" t="n"/>
      <c r="L747" s="58" t="n">
        <v>0</v>
      </c>
      <c r="M747" s="58" t="n"/>
      <c r="N747" s="58" t="n"/>
      <c r="O747" s="58" t="n"/>
      <c r="P747" s="58" t="n"/>
      <c r="Q747" s="58" t="n"/>
      <c r="R747" s="58" t="n">
        <v>1092992.25</v>
      </c>
      <c r="S747" s="58" t="n">
        <v>111587.83125</v>
      </c>
      <c r="T747" s="58" t="n">
        <v>339513.18</v>
      </c>
      <c r="U747" s="4" t="n">
        <f aca="false" ca="false" dt2D="false" dtr="false" t="normal">COUNTIF(F747:Q747, "&gt;0")</f>
        <v>3</v>
      </c>
      <c r="V747" s="4" t="n">
        <f aca="false" ca="false" dt2D="false" dtr="false" t="normal">COUNTIF(R747:T747, "&gt;0")</f>
        <v>3</v>
      </c>
      <c r="W747" s="4" t="n">
        <f aca="false" ca="false" dt2D="false" dtr="false" t="normal">+U747+V747</f>
        <v>6</v>
      </c>
    </row>
    <row customFormat="true" customHeight="true" ht="12.75" outlineLevel="0" r="748" s="0">
      <c r="A748" s="49" t="s">
        <v>436</v>
      </c>
      <c r="B748" s="49" t="n">
        <f aca="false" ca="false" dt2D="false" dtr="false" t="normal">+B747+1</f>
        <v>216</v>
      </c>
      <c r="C748" s="50" t="s">
        <v>287</v>
      </c>
      <c r="D748" s="49" t="s">
        <v>293</v>
      </c>
      <c r="E748" s="58" t="n">
        <f aca="false" ca="true" dt2D="false" dtr="false" t="normal">SUBTOTAL(9, F748:T748)</f>
        <v>2793255.77</v>
      </c>
      <c r="F748" s="58" t="n"/>
      <c r="G748" s="58" t="n"/>
      <c r="H748" s="58" t="n"/>
      <c r="I748" s="58" t="n">
        <v>1565080.65</v>
      </c>
      <c r="J748" s="58" t="n"/>
      <c r="K748" s="58" t="n"/>
      <c r="L748" s="58" t="n">
        <v>0</v>
      </c>
      <c r="M748" s="58" t="n"/>
      <c r="N748" s="58" t="n"/>
      <c r="O748" s="58" t="n"/>
      <c r="P748" s="58" t="n"/>
      <c r="Q748" s="58" t="n"/>
      <c r="R748" s="58" t="n">
        <v>965216.83</v>
      </c>
      <c r="S748" s="58" t="n">
        <v>90942.71</v>
      </c>
      <c r="T748" s="58" t="n">
        <v>172015.58</v>
      </c>
      <c r="U748" s="4" t="n">
        <f aca="false" ca="false" dt2D="false" dtr="false" t="normal">COUNTIF(F748:Q748, "&gt;0")</f>
        <v>1</v>
      </c>
      <c r="V748" s="4" t="n">
        <f aca="false" ca="false" dt2D="false" dtr="false" t="normal">COUNTIF(R748:T748, "&gt;0")</f>
        <v>3</v>
      </c>
      <c r="W748" s="4" t="n">
        <f aca="false" ca="false" dt2D="false" dtr="false" t="normal">+U748+V748</f>
        <v>4</v>
      </c>
    </row>
    <row customFormat="true" customHeight="true" ht="12.75" outlineLevel="0" r="749" s="0">
      <c r="A749" s="49" t="s">
        <v>436</v>
      </c>
      <c r="B749" s="49" t="n">
        <f aca="false" ca="false" dt2D="false" dtr="false" t="normal">+B748+1</f>
        <v>217</v>
      </c>
      <c r="C749" s="50" t="s">
        <v>287</v>
      </c>
      <c r="D749" s="49" t="s">
        <v>294</v>
      </c>
      <c r="E749" s="58" t="n">
        <f aca="false" ca="true" dt2D="false" dtr="false" t="normal">SUBTOTAL(9, F749:T749)</f>
        <v>3031184.6999999997</v>
      </c>
      <c r="F749" s="58" t="n"/>
      <c r="G749" s="58" t="n"/>
      <c r="H749" s="58" t="n"/>
      <c r="I749" s="58" t="n">
        <v>1698393.89</v>
      </c>
      <c r="J749" s="58" t="n"/>
      <c r="K749" s="58" t="n"/>
      <c r="L749" s="58" t="n">
        <v>0</v>
      </c>
      <c r="M749" s="58" t="n"/>
      <c r="N749" s="58" t="n"/>
      <c r="O749" s="58" t="n"/>
      <c r="P749" s="58" t="n"/>
      <c r="Q749" s="58" t="n"/>
      <c r="R749" s="58" t="n">
        <v>1047433.79</v>
      </c>
      <c r="S749" s="58" t="n">
        <v>98689.19</v>
      </c>
      <c r="T749" s="58" t="n">
        <v>186667.83</v>
      </c>
      <c r="U749" s="4" t="n">
        <f aca="false" ca="false" dt2D="false" dtr="false" t="normal">COUNTIF(F749:Q749, "&gt;0")</f>
        <v>1</v>
      </c>
      <c r="V749" s="4" t="n">
        <f aca="false" ca="false" dt2D="false" dtr="false" t="normal">COUNTIF(R749:T749, "&gt;0")</f>
        <v>3</v>
      </c>
      <c r="W749" s="4" t="n">
        <f aca="false" ca="false" dt2D="false" dtr="false" t="normal">+U749+V749</f>
        <v>4</v>
      </c>
    </row>
    <row customFormat="true" customHeight="true" ht="12.75" outlineLevel="0" r="750" s="0">
      <c r="A750" s="49" t="n">
        <f aca="false" ca="false" dt2D="false" dtr="false" t="normal">+A746+1</f>
        <v>716</v>
      </c>
      <c r="B750" s="49" t="n">
        <f aca="false" ca="false" dt2D="false" dtr="false" t="normal">+B749+1</f>
        <v>218</v>
      </c>
      <c r="C750" s="50" t="s">
        <v>287</v>
      </c>
      <c r="D750" s="49" t="s">
        <v>862</v>
      </c>
      <c r="E750" s="58" t="n">
        <f aca="false" ca="true" dt2D="false" dtr="false" t="normal">SUBTOTAL(9, F750:T750)</f>
        <v>8043886.6899999995</v>
      </c>
      <c r="F750" s="58" t="n"/>
      <c r="G750" s="58" t="n"/>
      <c r="H750" s="58" t="n"/>
      <c r="I750" s="58" t="n"/>
      <c r="J750" s="58" t="n"/>
      <c r="K750" s="58" t="n"/>
      <c r="L750" s="58" t="n">
        <v>0</v>
      </c>
      <c r="M750" s="58" t="n"/>
      <c r="N750" s="58" t="n"/>
      <c r="O750" s="58" t="n"/>
      <c r="P750" s="58" t="n">
        <v>6191352.42</v>
      </c>
      <c r="Q750" s="58" t="n"/>
      <c r="R750" s="58" t="n">
        <v>1435561.17</v>
      </c>
      <c r="S750" s="58" t="n">
        <v>143556.12</v>
      </c>
      <c r="T750" s="58" t="n">
        <v>273416.98</v>
      </c>
      <c r="U750" s="4" t="n">
        <f aca="false" ca="false" dt2D="false" dtr="false" t="normal">COUNTIF(F750:Q750, "&gt;0")</f>
        <v>1</v>
      </c>
      <c r="V750" s="4" t="n">
        <f aca="false" ca="false" dt2D="false" dtr="false" t="normal">COUNTIF(R750:T750, "&gt;0")</f>
        <v>3</v>
      </c>
      <c r="W750" s="4" t="n">
        <f aca="false" ca="false" dt2D="false" dtr="false" t="normal">+U750+V750</f>
        <v>4</v>
      </c>
    </row>
    <row customFormat="true" customHeight="true" ht="12.75" outlineLevel="0" r="751" s="0">
      <c r="A751" s="49" t="n">
        <f aca="false" ca="false" dt2D="false" dtr="false" t="normal">+A750+1</f>
        <v>717</v>
      </c>
      <c r="B751" s="49" t="n">
        <f aca="false" ca="false" dt2D="false" dtr="false" t="normal">+B750+1</f>
        <v>219</v>
      </c>
      <c r="C751" s="50" t="s">
        <v>287</v>
      </c>
      <c r="D751" s="50" t="s">
        <v>863</v>
      </c>
      <c r="E751" s="58" t="n">
        <f aca="false" ca="true" dt2D="false" dtr="false" t="normal">SUBTOTAL(9, F751:T751)</f>
        <v>18934683.759999998</v>
      </c>
      <c r="F751" s="58" t="n"/>
      <c r="G751" s="58" t="n"/>
      <c r="H751" s="58" t="n"/>
      <c r="I751" s="58" t="n"/>
      <c r="J751" s="58" t="n"/>
      <c r="K751" s="58" t="n"/>
      <c r="L751" s="58" t="n">
        <v>0</v>
      </c>
      <c r="M751" s="58" t="n"/>
      <c r="N751" s="58" t="n"/>
      <c r="O751" s="58" t="n"/>
      <c r="P751" s="58" t="n">
        <v>11406851.87</v>
      </c>
      <c r="Q751" s="58" t="n"/>
      <c r="R751" s="58" t="n">
        <v>5796272.82</v>
      </c>
      <c r="S751" s="58" t="n">
        <v>595010.36</v>
      </c>
      <c r="T751" s="58" t="n">
        <v>1136548.71</v>
      </c>
      <c r="U751" s="4" t="n">
        <f aca="false" ca="false" dt2D="false" dtr="false" t="normal">COUNTIF(F751:Q751, "&gt;0")</f>
        <v>1</v>
      </c>
      <c r="V751" s="4" t="n">
        <f aca="false" ca="false" dt2D="false" dtr="false" t="normal">COUNTIF(R751:T751, "&gt;0")</f>
        <v>3</v>
      </c>
      <c r="W751" s="4" t="n">
        <f aca="false" ca="false" dt2D="false" dtr="false" t="normal">+U751+V751</f>
        <v>4</v>
      </c>
    </row>
    <row customFormat="true" customHeight="true" ht="12.75" outlineLevel="0" r="752" s="0">
      <c r="A752" s="49" t="s">
        <v>436</v>
      </c>
      <c r="B752" s="49" t="n">
        <f aca="false" ca="false" dt2D="false" dtr="false" t="normal">+B751+1</f>
        <v>220</v>
      </c>
      <c r="C752" s="50" t="s">
        <v>296</v>
      </c>
      <c r="D752" s="50" t="s">
        <v>864</v>
      </c>
      <c r="E752" s="58" t="n">
        <f aca="false" ca="true" dt2D="false" dtr="false" t="normal">SUBTOTAL(9, F752:T752)</f>
        <v>16238086.889999999</v>
      </c>
      <c r="F752" s="58" t="n"/>
      <c r="G752" s="58" t="n"/>
      <c r="H752" s="58" t="n"/>
      <c r="I752" s="58" t="n"/>
      <c r="J752" s="58" t="n"/>
      <c r="K752" s="58" t="n"/>
      <c r="L752" s="58" t="n">
        <v>0</v>
      </c>
      <c r="M752" s="58" t="n"/>
      <c r="N752" s="58" t="n"/>
      <c r="O752" s="58" t="n"/>
      <c r="P752" s="58" t="n">
        <v>13836608.29</v>
      </c>
      <c r="Q752" s="58" t="n"/>
      <c r="R752" s="58" t="n">
        <v>1877029.08</v>
      </c>
      <c r="S752" s="58" t="n">
        <v>181048.53</v>
      </c>
      <c r="T752" s="58" t="n">
        <v>343400.99</v>
      </c>
      <c r="U752" s="4" t="n">
        <f aca="false" ca="false" dt2D="false" dtr="false" t="normal">COUNTIF(F752:Q752, "&gt;0")</f>
        <v>1</v>
      </c>
      <c r="V752" s="4" t="n">
        <f aca="false" ca="false" dt2D="false" dtr="false" t="normal">COUNTIF(R752:T752, "&gt;0")</f>
        <v>3</v>
      </c>
      <c r="W752" s="4" t="n">
        <f aca="false" ca="false" dt2D="false" dtr="false" t="normal">+U752+V752</f>
        <v>4</v>
      </c>
    </row>
    <row customFormat="true" customHeight="true" ht="12.75" outlineLevel="0" r="753" s="0">
      <c r="A753" s="49" t="n">
        <f aca="false" ca="false" dt2D="false" dtr="false" t="normal">+A751+1</f>
        <v>718</v>
      </c>
      <c r="B753" s="49" t="n">
        <f aca="false" ca="false" dt2D="false" dtr="false" t="normal">+B752+1</f>
        <v>221</v>
      </c>
      <c r="C753" s="50" t="s">
        <v>296</v>
      </c>
      <c r="D753" s="50" t="s">
        <v>865</v>
      </c>
      <c r="E753" s="58" t="n">
        <f aca="false" ca="true" dt2D="false" dtr="false" t="normal">SUBTOTAL(9, F753:T753)</f>
        <v>1843367.54</v>
      </c>
      <c r="F753" s="58" t="n"/>
      <c r="G753" s="58" t="n"/>
      <c r="H753" s="58" t="n"/>
      <c r="I753" s="58" t="n"/>
      <c r="J753" s="58" t="n"/>
      <c r="K753" s="58" t="n"/>
      <c r="L753" s="58" t="n">
        <v>0</v>
      </c>
      <c r="M753" s="58" t="n"/>
      <c r="N753" s="58" t="n"/>
      <c r="O753" s="58" t="n"/>
      <c r="P753" s="58" t="n"/>
      <c r="Q753" s="58" t="n"/>
      <c r="R753" s="58" t="n">
        <v>1428457.71</v>
      </c>
      <c r="S753" s="58" t="n">
        <v>142845.77</v>
      </c>
      <c r="T753" s="58" t="n">
        <v>272064.06</v>
      </c>
      <c r="U753" s="4" t="n">
        <f aca="false" ca="false" dt2D="false" dtr="false" t="normal">COUNTIF(F753:Q753, "&gt;0")</f>
        <v>0</v>
      </c>
      <c r="V753" s="4" t="n">
        <f aca="false" ca="false" dt2D="false" dtr="false" t="normal">COUNTIF(R753:T753, "&gt;0")</f>
        <v>3</v>
      </c>
      <c r="W753" s="4" t="n">
        <f aca="false" ca="false" dt2D="false" dtr="false" t="normal">+U753+V753</f>
        <v>3</v>
      </c>
    </row>
    <row customFormat="true" customHeight="true" ht="12.75" outlineLevel="0" r="754" s="0">
      <c r="A754" s="49" t="n">
        <f aca="false" ca="false" dt2D="false" dtr="false" t="normal">+A753+1</f>
        <v>719</v>
      </c>
      <c r="B754" s="49" t="n">
        <f aca="false" ca="false" dt2D="false" dtr="false" t="normal">+B753+1</f>
        <v>222</v>
      </c>
      <c r="C754" s="50" t="s">
        <v>299</v>
      </c>
      <c r="D754" s="49" t="s">
        <v>866</v>
      </c>
      <c r="E754" s="58" t="n">
        <f aca="false" ca="true" dt2D="false" dtr="false" t="normal">SUBTOTAL(9, F754:T754)</f>
        <v>6010484.65</v>
      </c>
      <c r="F754" s="58" t="n">
        <v>1880100.75</v>
      </c>
      <c r="G754" s="58" t="n">
        <v>1145049.11</v>
      </c>
      <c r="H754" s="58" t="n"/>
      <c r="I754" s="58" t="n">
        <v>459589.36</v>
      </c>
      <c r="J754" s="58" t="n"/>
      <c r="K754" s="58" t="n"/>
      <c r="L754" s="58" t="n">
        <v>0</v>
      </c>
      <c r="M754" s="58" t="n"/>
      <c r="N754" s="58" t="n"/>
      <c r="O754" s="58" t="n"/>
      <c r="P754" s="58" t="n"/>
      <c r="Q754" s="58" t="n"/>
      <c r="R754" s="58" t="n">
        <v>1936370.11</v>
      </c>
      <c r="S754" s="58" t="n">
        <v>202274.62</v>
      </c>
      <c r="T754" s="58" t="n">
        <v>387100.7</v>
      </c>
      <c r="U754" s="4" t="n">
        <f aca="false" ca="false" dt2D="false" dtr="false" t="normal">COUNTIF(F754:Q754, "&gt;0")</f>
        <v>3</v>
      </c>
      <c r="V754" s="4" t="n">
        <f aca="false" ca="false" dt2D="false" dtr="false" t="normal">COUNTIF(R754:T754, "&gt;0")</f>
        <v>3</v>
      </c>
      <c r="W754" s="4" t="n">
        <f aca="false" ca="false" dt2D="false" dtr="false" t="normal">+U754+V754</f>
        <v>6</v>
      </c>
    </row>
    <row customFormat="true" customHeight="true" ht="12.75" outlineLevel="0" r="755" s="0">
      <c r="A755" s="49" t="n">
        <f aca="false" ca="false" dt2D="false" dtr="false" t="normal">+A754+1</f>
        <v>720</v>
      </c>
      <c r="B755" s="49" t="n">
        <f aca="false" ca="false" dt2D="false" dtr="false" t="normal">+B754+1</f>
        <v>223</v>
      </c>
      <c r="C755" s="50" t="s">
        <v>299</v>
      </c>
      <c r="D755" s="49" t="s">
        <v>867</v>
      </c>
      <c r="E755" s="58" t="n">
        <f aca="false" ca="true" dt2D="false" dtr="false" t="normal">SUBTOTAL(9, F755:T755)</f>
        <v>10270691.629999999</v>
      </c>
      <c r="F755" s="58" t="n">
        <v>3162518.57</v>
      </c>
      <c r="G755" s="58" t="n">
        <v>1721029.47</v>
      </c>
      <c r="H755" s="58" t="n">
        <v>1819251.18</v>
      </c>
      <c r="I755" s="58" t="n">
        <v>1387203.61</v>
      </c>
      <c r="J755" s="58" t="n"/>
      <c r="K755" s="58" t="n"/>
      <c r="L755" s="58" t="n">
        <v>0</v>
      </c>
      <c r="M755" s="58" t="n"/>
      <c r="N755" s="58" t="n"/>
      <c r="O755" s="58" t="n"/>
      <c r="P755" s="58" t="n"/>
      <c r="Q755" s="58" t="n"/>
      <c r="R755" s="58" t="n">
        <v>1664248.71</v>
      </c>
      <c r="S755" s="58" t="n">
        <v>177020.14</v>
      </c>
      <c r="T755" s="58" t="n">
        <v>339419.95</v>
      </c>
      <c r="U755" s="4" t="n">
        <f aca="false" ca="false" dt2D="false" dtr="false" t="normal">COUNTIF(F755:Q755, "&gt;0")</f>
        <v>4</v>
      </c>
      <c r="V755" s="4" t="n">
        <f aca="false" ca="false" dt2D="false" dtr="false" t="normal">COUNTIF(R755:T755, "&gt;0")</f>
        <v>3</v>
      </c>
      <c r="W755" s="4" t="n">
        <f aca="false" ca="false" dt2D="false" dtr="false" t="normal">+U755+V755</f>
        <v>7</v>
      </c>
    </row>
    <row customFormat="true" customHeight="true" ht="12.75" outlineLevel="0" r="756" s="0">
      <c r="A756" s="49" t="n">
        <f aca="false" ca="false" dt2D="false" dtr="false" t="normal">+A755+1</f>
        <v>721</v>
      </c>
      <c r="B756" s="49" t="n">
        <f aca="false" ca="false" dt2D="false" dtr="false" t="normal">+B755+1</f>
        <v>224</v>
      </c>
      <c r="C756" s="50" t="s">
        <v>303</v>
      </c>
      <c r="D756" s="50" t="s">
        <v>868</v>
      </c>
      <c r="E756" s="58" t="n">
        <f aca="false" ca="true" dt2D="false" dtr="false" t="normal">SUBTOTAL(9, F756:T756)</f>
        <v>4455779.42</v>
      </c>
      <c r="F756" s="58" t="n"/>
      <c r="G756" s="58" t="n"/>
      <c r="H756" s="58" t="n"/>
      <c r="I756" s="58" t="n">
        <v>1948786.62</v>
      </c>
      <c r="J756" s="58" t="n"/>
      <c r="K756" s="58" t="n"/>
      <c r="L756" s="58" t="n">
        <v>0</v>
      </c>
      <c r="M756" s="58" t="n"/>
      <c r="N756" s="58" t="n"/>
      <c r="O756" s="58" t="n"/>
      <c r="P756" s="58" t="n"/>
      <c r="Q756" s="58" t="n"/>
      <c r="R756" s="58" t="n">
        <v>1959500.45</v>
      </c>
      <c r="S756" s="58" t="n">
        <v>189003.29</v>
      </c>
      <c r="T756" s="58" t="n">
        <v>358489.06</v>
      </c>
      <c r="U756" s="4" t="n">
        <f aca="false" ca="false" dt2D="false" dtr="false" t="normal">COUNTIF(F756:Q756, "&gt;0")</f>
        <v>1</v>
      </c>
      <c r="V756" s="4" t="n">
        <f aca="false" ca="false" dt2D="false" dtr="false" t="normal">COUNTIF(R756:T756, "&gt;0")</f>
        <v>3</v>
      </c>
      <c r="W756" s="4" t="n">
        <f aca="false" ca="false" dt2D="false" dtr="false" t="normal">+U756+V756</f>
        <v>4</v>
      </c>
    </row>
    <row customFormat="true" customHeight="true" ht="12.75" outlineLevel="0" r="757" s="0">
      <c r="A757" s="49" t="n">
        <f aca="false" ca="false" dt2D="false" dtr="false" t="normal">+A756+1</f>
        <v>722</v>
      </c>
      <c r="B757" s="49" t="n">
        <f aca="false" ca="false" dt2D="false" dtr="false" t="normal">+B756+1</f>
        <v>225</v>
      </c>
      <c r="C757" s="50" t="s">
        <v>869</v>
      </c>
      <c r="D757" s="50" t="s">
        <v>870</v>
      </c>
      <c r="E757" s="58" t="n">
        <f aca="false" ca="true" dt2D="false" dtr="false" t="normal">SUBTOTAL(9, F757:T757)</f>
        <v>1554023.9899999998</v>
      </c>
      <c r="F757" s="58" t="n"/>
      <c r="G757" s="58" t="n">
        <v>1353483.41</v>
      </c>
      <c r="H757" s="58" t="n"/>
      <c r="I757" s="58" t="n"/>
      <c r="J757" s="58" t="n"/>
      <c r="K757" s="58" t="n"/>
      <c r="L757" s="58" t="n">
        <v>0</v>
      </c>
      <c r="M757" s="58" t="n"/>
      <c r="N757" s="58" t="n"/>
      <c r="O757" s="58" t="n"/>
      <c r="P757" s="58" t="n"/>
      <c r="Q757" s="58" t="n"/>
      <c r="R757" s="58" t="n">
        <v>155402.4</v>
      </c>
      <c r="S757" s="58" t="n">
        <v>15540.24</v>
      </c>
      <c r="T757" s="58" t="n">
        <v>29597.94</v>
      </c>
      <c r="U757" s="4" t="n">
        <f aca="false" ca="false" dt2D="false" dtr="false" t="normal">COUNTIF(F757:Q757, "&gt;0")</f>
        <v>1</v>
      </c>
      <c r="V757" s="4" t="n">
        <f aca="false" ca="false" dt2D="false" dtr="false" t="normal">COUNTIF(R757:T757, "&gt;0")</f>
        <v>3</v>
      </c>
      <c r="W757" s="4" t="n">
        <f aca="false" ca="false" dt2D="false" dtr="false" t="normal">+U757+V757</f>
        <v>4</v>
      </c>
    </row>
    <row customFormat="true" customHeight="true" ht="12.75" outlineLevel="0" r="758" s="0">
      <c r="A758" s="49" t="n">
        <f aca="false" ca="false" dt2D="false" dtr="false" t="normal">+A757+1</f>
        <v>723</v>
      </c>
      <c r="B758" s="49" t="n">
        <f aca="false" ca="false" dt2D="false" dtr="false" t="normal">+B757+1</f>
        <v>226</v>
      </c>
      <c r="C758" s="50" t="s">
        <v>320</v>
      </c>
      <c r="D758" s="49" t="s">
        <v>871</v>
      </c>
      <c r="E758" s="58" t="n">
        <f aca="false" ca="true" dt2D="false" dtr="false" t="normal">SUBTOTAL(9, F758:T758)</f>
        <v>23771751.36</v>
      </c>
      <c r="F758" s="58" t="n"/>
      <c r="G758" s="58" t="n"/>
      <c r="H758" s="58" t="n">
        <v>4260215.1</v>
      </c>
      <c r="I758" s="58" t="n">
        <v>2752037.28</v>
      </c>
      <c r="J758" s="58" t="n">
        <v>1699794.27</v>
      </c>
      <c r="K758" s="58" t="n"/>
      <c r="L758" s="58" t="n">
        <v>0</v>
      </c>
      <c r="M758" s="58" t="n"/>
      <c r="N758" s="58" t="n"/>
      <c r="O758" s="58" t="n"/>
      <c r="P758" s="58" t="n"/>
      <c r="Q758" s="58" t="n">
        <v>11403360</v>
      </c>
      <c r="R758" s="58" t="n">
        <v>2978744</v>
      </c>
      <c r="S758" s="58" t="n">
        <v>237717.51</v>
      </c>
      <c r="T758" s="58" t="n">
        <v>439883.2</v>
      </c>
      <c r="U758" s="4" t="n">
        <f aca="false" ca="false" dt2D="false" dtr="false" t="normal">COUNTIF(F758:Q758, "&gt;0")</f>
        <v>4</v>
      </c>
      <c r="V758" s="4" t="n">
        <f aca="false" ca="false" dt2D="false" dtr="false" t="normal">COUNTIF(R758:T758, "&gt;0")</f>
        <v>3</v>
      </c>
      <c r="W758" s="4" t="n">
        <f aca="false" ca="false" dt2D="false" dtr="false" t="normal">+U758+V758</f>
        <v>7</v>
      </c>
    </row>
    <row customFormat="true" customHeight="true" ht="15" outlineLevel="0" r="759" s="0">
      <c r="A759" s="49" t="n">
        <f aca="false" ca="false" dt2D="false" dtr="false" t="normal">+A758+1</f>
        <v>724</v>
      </c>
      <c r="B759" s="49" t="n">
        <f aca="false" ca="false" dt2D="false" dtr="false" t="normal">+B758+1</f>
        <v>227</v>
      </c>
      <c r="C759" s="50" t="s">
        <v>320</v>
      </c>
      <c r="D759" s="49" t="s">
        <v>872</v>
      </c>
      <c r="E759" s="58" t="n">
        <f aca="false" ca="true" dt2D="false" dtr="false" t="normal">SUBTOTAL(9, F759:T759)</f>
        <v>410426.95999999996</v>
      </c>
      <c r="F759" s="58" t="n"/>
      <c r="G759" s="58" t="n"/>
      <c r="H759" s="58" t="n"/>
      <c r="I759" s="58" t="n"/>
      <c r="J759" s="58" t="n">
        <v>277134.24</v>
      </c>
      <c r="K759" s="58" t="n"/>
      <c r="L759" s="58" t="n">
        <v>0</v>
      </c>
      <c r="M759" s="58" t="n"/>
      <c r="N759" s="58" t="n"/>
      <c r="O759" s="58" t="n"/>
      <c r="P759" s="58" t="n"/>
      <c r="Q759" s="58" t="n"/>
      <c r="R759" s="58" t="n">
        <v>123128.09</v>
      </c>
      <c r="S759" s="58" t="n">
        <v>4104.27</v>
      </c>
      <c r="T759" s="58" t="n">
        <v>6060.36</v>
      </c>
      <c r="U759" s="4" t="n">
        <f aca="false" ca="false" dt2D="false" dtr="false" t="normal">COUNTIF(F759:Q759, "&gt;0")</f>
        <v>1</v>
      </c>
      <c r="V759" s="4" t="n">
        <f aca="false" ca="false" dt2D="false" dtr="false" t="normal">COUNTIF(R759:T759, "&gt;0")</f>
        <v>3</v>
      </c>
      <c r="W759" s="4" t="n">
        <f aca="false" ca="false" dt2D="false" dtr="false" t="normal">+U759+V759</f>
        <v>4</v>
      </c>
    </row>
    <row customFormat="true" customHeight="true" ht="12.75" outlineLevel="0" r="760" s="0">
      <c r="A760" s="49" t="n">
        <f aca="false" ca="false" dt2D="false" dtr="false" t="normal">+A759+1</f>
        <v>725</v>
      </c>
      <c r="B760" s="49" t="n">
        <f aca="false" ca="false" dt2D="false" dtr="false" t="normal">+B759+1</f>
        <v>228</v>
      </c>
      <c r="C760" s="50" t="s">
        <v>320</v>
      </c>
      <c r="D760" s="49" t="s">
        <v>873</v>
      </c>
      <c r="E760" s="58" t="n">
        <f aca="false" ca="true" dt2D="false" dtr="false" t="normal">SUBTOTAL(9, F760:T760)</f>
        <v>2246535.3</v>
      </c>
      <c r="F760" s="58" t="n"/>
      <c r="G760" s="58" t="n"/>
      <c r="H760" s="58" t="n"/>
      <c r="I760" s="58" t="n"/>
      <c r="J760" s="58" t="n">
        <v>1516937.02</v>
      </c>
      <c r="K760" s="58" t="n"/>
      <c r="L760" s="58" t="n">
        <v>0</v>
      </c>
      <c r="M760" s="58" t="n"/>
      <c r="N760" s="58" t="n"/>
      <c r="O760" s="58" t="n"/>
      <c r="P760" s="58" t="n"/>
      <c r="Q760" s="58" t="n"/>
      <c r="R760" s="58" t="n">
        <v>673960.59</v>
      </c>
      <c r="S760" s="58" t="n">
        <v>22465.35</v>
      </c>
      <c r="T760" s="58" t="n">
        <v>33172.34</v>
      </c>
      <c r="U760" s="4" t="n">
        <f aca="false" ca="false" dt2D="false" dtr="false" t="normal">COUNTIF(F760:Q760, "&gt;0")</f>
        <v>1</v>
      </c>
      <c r="V760" s="4" t="n">
        <f aca="false" ca="false" dt2D="false" dtr="false" t="normal">COUNTIF(R760:T760, "&gt;0")</f>
        <v>3</v>
      </c>
      <c r="W760" s="4" t="n">
        <f aca="false" ca="false" dt2D="false" dtr="false" t="normal">+U760+V760</f>
        <v>4</v>
      </c>
    </row>
    <row customFormat="true" customHeight="true" ht="12.75" outlineLevel="0" r="761" s="0">
      <c r="A761" s="49" t="n">
        <f aca="false" ca="false" dt2D="false" dtr="false" t="normal">+A760+1</f>
        <v>726</v>
      </c>
      <c r="B761" s="49" t="n">
        <f aca="false" ca="false" dt2D="false" dtr="false" t="normal">+B760+1</f>
        <v>229</v>
      </c>
      <c r="C761" s="50" t="s">
        <v>320</v>
      </c>
      <c r="D761" s="50" t="s">
        <v>874</v>
      </c>
      <c r="E761" s="58" t="n">
        <f aca="false" ca="true" dt2D="false" dtr="false" t="normal">SUBTOTAL(9, F761:T761)</f>
        <v>17393360.09295</v>
      </c>
      <c r="F761" s="58" t="n">
        <v>5693599.07</v>
      </c>
      <c r="G761" s="58" t="n">
        <v>2630443.06</v>
      </c>
      <c r="H761" s="58" t="n">
        <v>2664738.31</v>
      </c>
      <c r="I761" s="58" t="n">
        <v>1721382.37</v>
      </c>
      <c r="J761" s="58" t="n">
        <v>1063210.85</v>
      </c>
      <c r="K761" s="58" t="n"/>
      <c r="L761" s="58" t="n">
        <v>0</v>
      </c>
      <c r="M761" s="58" t="n"/>
      <c r="N761" s="58" t="n"/>
      <c r="O761" s="58" t="n"/>
      <c r="P761" s="58" t="n"/>
      <c r="Q761" s="58" t="n"/>
      <c r="R761" s="58" t="n">
        <v>2487844.15355</v>
      </c>
      <c r="S761" s="58" t="n">
        <v>231263.3694</v>
      </c>
      <c r="T761" s="58" t="n">
        <v>900878.91</v>
      </c>
      <c r="U761" s="4" t="n">
        <f aca="false" ca="false" dt2D="false" dtr="false" t="normal">COUNTIF(F761:Q761, "&gt;0")</f>
        <v>5</v>
      </c>
      <c r="V761" s="4" t="n">
        <f aca="false" ca="false" dt2D="false" dtr="false" t="normal">COUNTIF(R761:T761, "&gt;0")</f>
        <v>3</v>
      </c>
      <c r="W761" s="4" t="n">
        <f aca="false" ca="false" dt2D="false" dtr="false" t="normal">+U761+V761</f>
        <v>8</v>
      </c>
    </row>
    <row customFormat="true" customHeight="true" ht="12.75" outlineLevel="0" r="762" s="0">
      <c r="A762" s="49" t="n">
        <f aca="false" ca="false" dt2D="false" dtr="false" t="normal">+A761+1</f>
        <v>727</v>
      </c>
      <c r="B762" s="49" t="n">
        <f aca="false" ca="false" dt2D="false" dtr="false" t="normal">+B761+1</f>
        <v>230</v>
      </c>
      <c r="C762" s="50" t="s">
        <v>320</v>
      </c>
      <c r="D762" s="49" t="s">
        <v>875</v>
      </c>
      <c r="E762" s="58" t="n">
        <f aca="false" ca="true" dt2D="false" dtr="false" t="normal">SUBTOTAL(9, F762:T762)</f>
        <v>5894727.71</v>
      </c>
      <c r="F762" s="58" t="n"/>
      <c r="G762" s="58" t="n"/>
      <c r="H762" s="58" t="n">
        <v>1181533.98</v>
      </c>
      <c r="I762" s="58" t="n">
        <v>763253.85</v>
      </c>
      <c r="J762" s="58" t="n"/>
      <c r="K762" s="58" t="n"/>
      <c r="L762" s="58" t="n">
        <v>0</v>
      </c>
      <c r="M762" s="58" t="n"/>
      <c r="N762" s="58" t="n"/>
      <c r="O762" s="58" t="n"/>
      <c r="P762" s="58" t="n"/>
      <c r="Q762" s="58" t="n">
        <v>3162623.71</v>
      </c>
      <c r="R762" s="58" t="n">
        <v>616680.14</v>
      </c>
      <c r="S762" s="58" t="n">
        <v>58947.28</v>
      </c>
      <c r="T762" s="58" t="n">
        <v>111688.75</v>
      </c>
      <c r="U762" s="4" t="n">
        <f aca="false" ca="false" dt2D="false" dtr="false" t="normal">COUNTIF(F762:Q762, "&gt;0")</f>
        <v>3</v>
      </c>
      <c r="V762" s="4" t="n">
        <f aca="false" ca="false" dt2D="false" dtr="false" t="normal">COUNTIF(R762:T762, "&gt;0")</f>
        <v>3</v>
      </c>
      <c r="W762" s="4" t="n">
        <f aca="false" ca="false" dt2D="false" dtr="false" t="normal">+U762+V762</f>
        <v>6</v>
      </c>
    </row>
    <row customFormat="true" customHeight="true" ht="12.75" outlineLevel="0" r="763" s="0">
      <c r="A763" s="49" t="n">
        <f aca="false" ca="false" dt2D="false" dtr="false" t="normal">+A762+1</f>
        <v>728</v>
      </c>
      <c r="B763" s="49" t="n">
        <f aca="false" ca="false" dt2D="false" dtr="false" t="normal">+B762+1</f>
        <v>231</v>
      </c>
      <c r="C763" s="50" t="s">
        <v>320</v>
      </c>
      <c r="D763" s="49" t="s">
        <v>876</v>
      </c>
      <c r="E763" s="58" t="n">
        <f aca="false" ca="true" dt2D="false" dtr="false" t="normal">SUBTOTAL(9, F763:T763)</f>
        <v>3502414.9699999997</v>
      </c>
      <c r="F763" s="58" t="n"/>
      <c r="G763" s="58" t="n"/>
      <c r="H763" s="58" t="n">
        <v>786691.4</v>
      </c>
      <c r="I763" s="58" t="n">
        <v>670082.22</v>
      </c>
      <c r="J763" s="58" t="n"/>
      <c r="K763" s="58" t="n"/>
      <c r="L763" s="58" t="n">
        <v>0</v>
      </c>
      <c r="M763" s="58" t="n"/>
      <c r="N763" s="58" t="n"/>
      <c r="O763" s="58" t="n"/>
      <c r="P763" s="58" t="n"/>
      <c r="Q763" s="58" t="n"/>
      <c r="R763" s="58" t="n">
        <v>1590975.68</v>
      </c>
      <c r="S763" s="58" t="n">
        <v>156708.96</v>
      </c>
      <c r="T763" s="58" t="n">
        <v>297956.71</v>
      </c>
      <c r="U763" s="4" t="n">
        <f aca="false" ca="false" dt2D="false" dtr="false" t="normal">COUNTIF(F763:Q763, "&gt;0")</f>
        <v>2</v>
      </c>
      <c r="V763" s="4" t="n">
        <f aca="false" ca="false" dt2D="false" dtr="false" t="normal">COUNTIF(R763:T763, "&gt;0")</f>
        <v>3</v>
      </c>
      <c r="W763" s="4" t="n">
        <f aca="false" ca="false" dt2D="false" dtr="false" t="normal">+U763+V763</f>
        <v>5</v>
      </c>
    </row>
    <row customFormat="true" customHeight="true" ht="12.75" outlineLevel="0" r="764" s="0">
      <c r="A764" s="49" t="n">
        <f aca="false" ca="false" dt2D="false" dtr="false" t="normal">+A763+1</f>
        <v>729</v>
      </c>
      <c r="B764" s="49" t="n">
        <f aca="false" ca="false" dt2D="false" dtr="false" t="normal">+B763+1</f>
        <v>232</v>
      </c>
      <c r="C764" s="50" t="s">
        <v>327</v>
      </c>
      <c r="D764" s="49" t="s">
        <v>877</v>
      </c>
      <c r="E764" s="58" t="n">
        <f aca="false" ca="true" dt2D="false" dtr="false" t="normal">SUBTOTAL(9, F764:T764)</f>
        <v>810270.6199999999</v>
      </c>
      <c r="F764" s="58" t="n"/>
      <c r="G764" s="58" t="n"/>
      <c r="H764" s="58" t="n"/>
      <c r="I764" s="58" t="n">
        <v>681920.51</v>
      </c>
      <c r="J764" s="58" t="n"/>
      <c r="K764" s="58" t="n"/>
      <c r="L764" s="58" t="n">
        <v>0</v>
      </c>
      <c r="M764" s="58" t="n"/>
      <c r="N764" s="58" t="n"/>
      <c r="O764" s="58" t="n"/>
      <c r="P764" s="58" t="n"/>
      <c r="Q764" s="58" t="n"/>
      <c r="R764" s="58" t="n">
        <v>105335.18</v>
      </c>
      <c r="S764" s="58" t="n">
        <v>8102.71</v>
      </c>
      <c r="T764" s="58" t="n">
        <v>14912.22</v>
      </c>
      <c r="U764" s="4" t="n">
        <f aca="false" ca="false" dt2D="false" dtr="false" t="normal">COUNTIF(F764:Q764, "&gt;0")</f>
        <v>1</v>
      </c>
      <c r="V764" s="4" t="n">
        <f aca="false" ca="false" dt2D="false" dtr="false" t="normal">COUNTIF(R764:T764, "&gt;0")</f>
        <v>3</v>
      </c>
      <c r="W764" s="4" t="n">
        <f aca="false" ca="false" dt2D="false" dtr="false" t="normal">+U764+V764</f>
        <v>4</v>
      </c>
    </row>
    <row customFormat="true" customHeight="true" ht="12.75" outlineLevel="0" r="765" s="0">
      <c r="A765" s="49" t="s">
        <v>436</v>
      </c>
      <c r="B765" s="49" t="n">
        <f aca="false" ca="false" dt2D="false" dtr="false" t="normal">+B764+1</f>
        <v>233</v>
      </c>
      <c r="C765" s="50" t="s">
        <v>327</v>
      </c>
      <c r="D765" s="50" t="s">
        <v>331</v>
      </c>
      <c r="E765" s="58" t="n">
        <f aca="false" ca="true" dt2D="false" dtr="false" t="normal">SUBTOTAL(9, F765:T765)</f>
        <v>3660391.6700000004</v>
      </c>
      <c r="F765" s="58" t="n">
        <v>3259673.95</v>
      </c>
      <c r="G765" s="58" t="n"/>
      <c r="H765" s="58" t="n"/>
      <c r="I765" s="58" t="n"/>
      <c r="J765" s="58" t="n"/>
      <c r="K765" s="58" t="n"/>
      <c r="L765" s="58" t="n">
        <v>0</v>
      </c>
      <c r="M765" s="58" t="n"/>
      <c r="N765" s="58" t="n"/>
      <c r="O765" s="58" t="n"/>
      <c r="P765" s="58" t="n"/>
      <c r="Q765" s="58" t="n"/>
      <c r="R765" s="58" t="n">
        <v>292831.33</v>
      </c>
      <c r="S765" s="58" t="n">
        <v>36603.92</v>
      </c>
      <c r="T765" s="58" t="n">
        <v>71282.47</v>
      </c>
      <c r="U765" s="4" t="n">
        <f aca="false" ca="false" dt2D="false" dtr="false" t="normal">COUNTIF(F765:Q765, "&gt;0")</f>
        <v>1</v>
      </c>
      <c r="V765" s="4" t="n">
        <f aca="false" ca="false" dt2D="false" dtr="false" t="normal">COUNTIF(R765:T765, "&gt;0")</f>
        <v>3</v>
      </c>
      <c r="W765" s="4" t="n">
        <f aca="false" ca="false" dt2D="false" dtr="false" t="normal">+U765+V765</f>
        <v>4</v>
      </c>
    </row>
    <row customFormat="true" customHeight="true" ht="12.75" outlineLevel="0" r="766" s="0">
      <c r="A766" s="49" t="n">
        <f aca="false" ca="false" dt2D="false" dtr="false" t="normal">+A764+1</f>
        <v>730</v>
      </c>
      <c r="B766" s="49" t="n">
        <f aca="false" ca="false" dt2D="false" dtr="false" t="normal">+B765+1</f>
        <v>234</v>
      </c>
      <c r="C766" s="50" t="s">
        <v>327</v>
      </c>
      <c r="D766" s="49" t="s">
        <v>878</v>
      </c>
      <c r="E766" s="58" t="n">
        <f aca="false" ca="true" dt2D="false" dtr="false" t="normal">SUBTOTAL(9, F766:T766)</f>
        <v>18311468.17</v>
      </c>
      <c r="F766" s="58" t="n"/>
      <c r="G766" s="58" t="n"/>
      <c r="H766" s="58" t="n"/>
      <c r="I766" s="58" t="n">
        <v>2855819.08</v>
      </c>
      <c r="J766" s="58" t="n"/>
      <c r="K766" s="58" t="n"/>
      <c r="L766" s="58" t="n">
        <v>0</v>
      </c>
      <c r="M766" s="58" t="n"/>
      <c r="N766" s="58" t="n"/>
      <c r="O766" s="58" t="n"/>
      <c r="P766" s="58" t="n">
        <v>11465954.01</v>
      </c>
      <c r="Q766" s="58" t="n"/>
      <c r="R766" s="58" t="n">
        <v>3116286.03</v>
      </c>
      <c r="S766" s="58" t="n">
        <v>301448.59</v>
      </c>
      <c r="T766" s="58" t="n">
        <v>571960.46</v>
      </c>
      <c r="U766" s="4" t="n">
        <f aca="false" ca="false" dt2D="false" dtr="false" t="normal">COUNTIF(F766:Q766, "&gt;0")</f>
        <v>2</v>
      </c>
      <c r="V766" s="4" t="n">
        <f aca="false" ca="false" dt2D="false" dtr="false" t="normal">COUNTIF(R766:T766, "&gt;0")</f>
        <v>3</v>
      </c>
      <c r="W766" s="4" t="n">
        <f aca="false" ca="false" dt2D="false" dtr="false" t="normal">+U766+V766</f>
        <v>5</v>
      </c>
    </row>
    <row customFormat="true" customHeight="true" ht="12.75" outlineLevel="0" r="767" s="0">
      <c r="A767" s="49" t="n">
        <f aca="false" ca="false" dt2D="false" dtr="false" t="normal">+A766+1</f>
        <v>731</v>
      </c>
      <c r="B767" s="49" t="n">
        <f aca="false" ca="false" dt2D="false" dtr="false" t="normal">+B766+1</f>
        <v>235</v>
      </c>
      <c r="C767" s="50" t="s">
        <v>327</v>
      </c>
      <c r="D767" s="49" t="s">
        <v>879</v>
      </c>
      <c r="E767" s="58" t="n">
        <f aca="false" ca="true" dt2D="false" dtr="false" t="normal">SUBTOTAL(9, F767:T767)</f>
        <v>12803996.028639998</v>
      </c>
      <c r="F767" s="58" t="n"/>
      <c r="G767" s="58" t="n"/>
      <c r="H767" s="58" t="n">
        <v>1531024.08</v>
      </c>
      <c r="I767" s="58" t="n">
        <v>989019.4</v>
      </c>
      <c r="J767" s="58" t="n">
        <v>610867.27</v>
      </c>
      <c r="K767" s="58" t="n"/>
      <c r="L767" s="58" t="n">
        <v>0</v>
      </c>
      <c r="M767" s="58" t="n"/>
      <c r="N767" s="58" t="n">
        <v>7686844.63</v>
      </c>
      <c r="O767" s="58" t="n"/>
      <c r="P767" s="58" t="n"/>
      <c r="Q767" s="58" t="n"/>
      <c r="R767" s="58" t="n">
        <v>1442202.64016</v>
      </c>
      <c r="S767" s="58" t="n">
        <v>131023.68848</v>
      </c>
      <c r="T767" s="58" t="n">
        <v>413014.32</v>
      </c>
      <c r="U767" s="4" t="n">
        <f aca="false" ca="false" dt2D="false" dtr="false" t="normal">COUNTIF(F767:Q767, "&gt;0")</f>
        <v>4</v>
      </c>
      <c r="V767" s="4" t="n">
        <f aca="false" ca="false" dt2D="false" dtr="false" t="normal">COUNTIF(R767:T767, "&gt;0")</f>
        <v>3</v>
      </c>
      <c r="W767" s="4" t="n">
        <f aca="false" ca="false" dt2D="false" dtr="false" t="normal">+U767+V767</f>
        <v>7</v>
      </c>
    </row>
    <row customFormat="true" customHeight="true" ht="12.75" outlineLevel="0" r="768" s="0">
      <c r="A768" s="49" t="s">
        <v>436</v>
      </c>
      <c r="B768" s="49" t="n">
        <f aca="false" ca="false" dt2D="false" dtr="false" t="normal">+B767+1</f>
        <v>236</v>
      </c>
      <c r="C768" s="50" t="s">
        <v>327</v>
      </c>
      <c r="D768" s="49" t="s">
        <v>340</v>
      </c>
      <c r="E768" s="58" t="n">
        <f aca="false" ca="true" dt2D="false" dtr="false" t="normal">SUBTOTAL(9, F768:T768)</f>
        <v>5614954.16</v>
      </c>
      <c r="F768" s="58" t="n"/>
      <c r="G768" s="58" t="n">
        <v>3214486.44</v>
      </c>
      <c r="H768" s="58" t="n"/>
      <c r="I768" s="58" t="n"/>
      <c r="J768" s="58" t="n">
        <v>1299278.02</v>
      </c>
      <c r="K768" s="58" t="n"/>
      <c r="L768" s="58" t="n">
        <v>0</v>
      </c>
      <c r="M768" s="58" t="n"/>
      <c r="N768" s="58" t="n"/>
      <c r="O768" s="58" t="n"/>
      <c r="P768" s="58" t="n"/>
      <c r="Q768" s="58" t="n"/>
      <c r="R768" s="58" t="n">
        <v>946333.27</v>
      </c>
      <c r="S768" s="58" t="n">
        <v>56149.54</v>
      </c>
      <c r="T768" s="58" t="n">
        <v>98706.89</v>
      </c>
      <c r="U768" s="4" t="n">
        <f aca="false" ca="false" dt2D="false" dtr="false" t="normal">COUNTIF(F768:Q768, "&gt;0")</f>
        <v>2</v>
      </c>
      <c r="V768" s="4" t="n">
        <f aca="false" ca="false" dt2D="false" dtr="false" t="normal">COUNTIF(R768:T768, "&gt;0")</f>
        <v>3</v>
      </c>
      <c r="W768" s="4" t="n">
        <f aca="false" ca="false" dt2D="false" dtr="false" t="normal">+U768+V768</f>
        <v>5</v>
      </c>
    </row>
    <row customFormat="true" customHeight="true" ht="12.75" outlineLevel="0" r="769" s="0">
      <c r="A769" s="49" t="n">
        <f aca="false" ca="false" dt2D="false" dtr="false" t="normal">+A767+1</f>
        <v>732</v>
      </c>
      <c r="B769" s="49" t="n">
        <f aca="false" ca="false" dt2D="false" dtr="false" t="normal">+B768+1</f>
        <v>237</v>
      </c>
      <c r="C769" s="50" t="s">
        <v>327</v>
      </c>
      <c r="D769" s="49" t="s">
        <v>880</v>
      </c>
      <c r="E769" s="58" t="n">
        <f aca="false" ca="true" dt2D="false" dtr="false" t="normal">SUBTOTAL(9, F769:T769)</f>
        <v>3768888.97</v>
      </c>
      <c r="F769" s="58" t="n">
        <v>3356293.62</v>
      </c>
      <c r="G769" s="58" t="n"/>
      <c r="H769" s="58" t="n"/>
      <c r="I769" s="58" t="n"/>
      <c r="J769" s="58" t="n"/>
      <c r="K769" s="58" t="n"/>
      <c r="L769" s="58" t="n">
        <v>0</v>
      </c>
      <c r="M769" s="58" t="n"/>
      <c r="N769" s="58" t="n"/>
      <c r="O769" s="58" t="n"/>
      <c r="P769" s="58" t="n"/>
      <c r="Q769" s="58" t="n"/>
      <c r="R769" s="58" t="n">
        <v>301511.12</v>
      </c>
      <c r="S769" s="58" t="n">
        <v>37688.89</v>
      </c>
      <c r="T769" s="58" t="n">
        <v>73395.34</v>
      </c>
      <c r="U769" s="4" t="n">
        <f aca="false" ca="false" dt2D="false" dtr="false" t="normal">COUNTIF(F769:Q769, "&gt;0")</f>
        <v>1</v>
      </c>
      <c r="V769" s="4" t="n">
        <f aca="false" ca="false" dt2D="false" dtr="false" t="normal">COUNTIF(R769:T769, "&gt;0")</f>
        <v>3</v>
      </c>
      <c r="W769" s="4" t="n">
        <f aca="false" ca="false" dt2D="false" dtr="false" t="normal">+U769+V769</f>
        <v>4</v>
      </c>
    </row>
    <row customFormat="true" customHeight="true" ht="12.75" outlineLevel="0" r="770" s="0">
      <c r="A770" s="49" t="n">
        <f aca="false" ca="false" dt2D="false" dtr="false" t="normal">+A769+1</f>
        <v>733</v>
      </c>
      <c r="B770" s="49" t="n">
        <f aca="false" ca="false" dt2D="false" dtr="false" t="normal">+B769+1</f>
        <v>238</v>
      </c>
      <c r="C770" s="50" t="s">
        <v>327</v>
      </c>
      <c r="D770" s="49" t="s">
        <v>881</v>
      </c>
      <c r="E770" s="58" t="n">
        <f aca="false" ca="true" dt2D="false" dtr="false" t="normal">SUBTOTAL(9, F770:T770)</f>
        <v>5153684.949999999</v>
      </c>
      <c r="F770" s="58" t="n"/>
      <c r="G770" s="58" t="n">
        <v>2950415.96</v>
      </c>
      <c r="H770" s="58" t="n"/>
      <c r="I770" s="58" t="n"/>
      <c r="J770" s="58" t="n">
        <v>1192542.17</v>
      </c>
      <c r="K770" s="58" t="n"/>
      <c r="L770" s="58" t="n">
        <v>0</v>
      </c>
      <c r="M770" s="58" t="n"/>
      <c r="N770" s="58" t="n"/>
      <c r="O770" s="58" t="n"/>
      <c r="P770" s="58" t="n"/>
      <c r="Q770" s="58" t="n"/>
      <c r="R770" s="58" t="n">
        <v>868591.87</v>
      </c>
      <c r="S770" s="58" t="n">
        <v>51536.85</v>
      </c>
      <c r="T770" s="58" t="n">
        <v>90598.1</v>
      </c>
      <c r="U770" s="4" t="n">
        <f aca="false" ca="false" dt2D="false" dtr="false" t="normal">COUNTIF(F770:Q770, "&gt;0")</f>
        <v>2</v>
      </c>
      <c r="V770" s="4" t="n">
        <f aca="false" ca="false" dt2D="false" dtr="false" t="normal">COUNTIF(R770:T770, "&gt;0")</f>
        <v>3</v>
      </c>
      <c r="W770" s="4" t="n">
        <f aca="false" ca="false" dt2D="false" dtr="false" t="normal">+U770+V770</f>
        <v>5</v>
      </c>
    </row>
    <row customFormat="true" customHeight="true" ht="12.75" outlineLevel="0" r="771" s="0">
      <c r="A771" s="49" t="n">
        <f aca="false" ca="false" dt2D="false" dtr="false" t="normal">+A770+1</f>
        <v>734</v>
      </c>
      <c r="B771" s="49" t="n">
        <f aca="false" ca="false" dt2D="false" dtr="false" t="normal">+B770+1</f>
        <v>239</v>
      </c>
      <c r="C771" s="50" t="s">
        <v>869</v>
      </c>
      <c r="D771" s="50" t="s">
        <v>882</v>
      </c>
      <c r="E771" s="58" t="n">
        <f aca="false" ca="true" dt2D="false" dtr="false" t="normal">SUBTOTAL(9, F771:T771)</f>
        <v>1539099.79</v>
      </c>
      <c r="F771" s="58" t="n"/>
      <c r="G771" s="58" t="n">
        <v>1340485.12</v>
      </c>
      <c r="H771" s="58" t="n"/>
      <c r="I771" s="58" t="n"/>
      <c r="J771" s="58" t="n"/>
      <c r="K771" s="58" t="n"/>
      <c r="L771" s="58" t="n">
        <v>0</v>
      </c>
      <c r="M771" s="58" t="n"/>
      <c r="N771" s="58" t="n"/>
      <c r="O771" s="58" t="n"/>
      <c r="P771" s="58" t="n"/>
      <c r="Q771" s="58" t="n"/>
      <c r="R771" s="58" t="n">
        <v>153909.98</v>
      </c>
      <c r="S771" s="58" t="n">
        <v>15391</v>
      </c>
      <c r="T771" s="58" t="n">
        <v>29313.69</v>
      </c>
      <c r="U771" s="4" t="n">
        <f aca="false" ca="false" dt2D="false" dtr="false" t="normal">COUNTIF(F771:Q771, "&gt;0")</f>
        <v>1</v>
      </c>
      <c r="V771" s="4" t="n">
        <f aca="false" ca="false" dt2D="false" dtr="false" t="normal">COUNTIF(R771:T771, "&gt;0")</f>
        <v>3</v>
      </c>
      <c r="W771" s="4" t="n">
        <f aca="false" ca="false" dt2D="false" dtr="false" t="normal">+U771+V771</f>
        <v>4</v>
      </c>
    </row>
    <row hidden="true" ht="12.75" outlineLevel="0" r="773">
      <c r="C773" s="84" t="s">
        <v>883</v>
      </c>
      <c r="D773" s="80" t="s">
        <v>884</v>
      </c>
    </row>
    <row hidden="true" ht="12.75" outlineLevel="0" r="774"/>
  </sheetData>
  <autoFilter ref="A11:AB771"/>
  <mergeCells count="15">
    <mergeCell ref="E7:E9"/>
    <mergeCell ref="F7:T7"/>
    <mergeCell ref="F8:L8"/>
    <mergeCell ref="M8:M9"/>
    <mergeCell ref="N8:N9"/>
    <mergeCell ref="O8:O9"/>
    <mergeCell ref="P8:P9"/>
    <mergeCell ref="Q8:Q9"/>
    <mergeCell ref="R8:R9"/>
    <mergeCell ref="S8:S9"/>
    <mergeCell ref="T8:T9"/>
    <mergeCell ref="A7:A10"/>
    <mergeCell ref="B7:B10"/>
    <mergeCell ref="C7:C10"/>
    <mergeCell ref="D7:D10"/>
  </mergeCells>
  <pageMargins bottom="0.748031497001648" footer="0.31496062874794" header="0.31496062874794" left="0.708661377429962" right="0.708661377429962" top="0.748031497001648"/>
  <pageSetup fitToHeight="10" fitToWidth="1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MyOffice-CoreFramework-Linux/33-1224.848.9400.852.1@a485da99dcc738e8c7d147737040082c6b3f9fe8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2024-12-28T02:03:39Z</dcterms:modified>
</cp:coreProperties>
</file>